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0412397\Desktop\erasmus\"/>
    </mc:Choice>
  </mc:AlternateContent>
  <xr:revisionPtr revIDLastSave="0" documentId="13_ncr:1_{B6D48095-F1EE-479C-A292-0A942A8C0F99}" xr6:coauthVersionLast="47" xr6:coauthVersionMax="47" xr10:uidLastSave="{00000000-0000-0000-0000-000000000000}"/>
  <bookViews>
    <workbookView xWindow="-120" yWindow="-120" windowWidth="24240" windowHeight="13020" tabRatio="436" xr2:uid="{00000000-000D-0000-FFFF-FFFF00000000}"/>
  </bookViews>
  <sheets>
    <sheet name="Angielski" sheetId="4" r:id="rId1"/>
    <sheet name="NIESTACJONARNE" sheetId="3" state="hidden" r:id="rId2"/>
  </sheets>
  <externalReferences>
    <externalReference r:id="rId3"/>
  </externalReferences>
  <definedNames>
    <definedName name="_wyk1" localSheetId="0">[1]Polski!$E$20</definedName>
    <definedName name="_wyk1" localSheetId="1">NIESTACJONARNE!$D$20</definedName>
    <definedName name="_wyk1">#REF!</definedName>
    <definedName name="_wyk2" localSheetId="0">[1]Polski!$E$36</definedName>
    <definedName name="_wyk2" localSheetId="1">NIESTACJONARNE!$D$36</definedName>
    <definedName name="_wyk2">#REF!</definedName>
    <definedName name="_wyk3" localSheetId="0">[1]Polski!$E$48</definedName>
    <definedName name="_wyk3" localSheetId="1">NIESTACJONARNE!$D$48</definedName>
    <definedName name="_wyk3">#REF!</definedName>
    <definedName name="_wyk4" localSheetId="0">[1]Polski!$E$64</definedName>
    <definedName name="_wyk4" localSheetId="1">NIESTACJONARNE!$D$64</definedName>
    <definedName name="_wyk4">#REF!</definedName>
    <definedName name="_wyk5" localSheetId="0">[1]Polski!$E$76</definedName>
    <definedName name="_wyk5" localSheetId="1">NIESTACJONARNE!$D$77</definedName>
    <definedName name="_wyk5">#REF!</definedName>
    <definedName name="_wyk6" localSheetId="0">[1]Polski!$E$92</definedName>
    <definedName name="_wyk6" localSheetId="1">NIESTACJONARNE!$D$93</definedName>
    <definedName name="_wyk6">#REF!</definedName>
    <definedName name="_wyk7" localSheetId="0">[1]Polski!$E$105</definedName>
    <definedName name="_wyk7" localSheetId="1">NIESTACJONARNE!$D$106</definedName>
    <definedName name="_wyk7">#REF!</definedName>
    <definedName name="_xlnm.Print_Area" localSheetId="0">Angielski!$A$1:$I$48</definedName>
    <definedName name="_xlnm.Print_Area" localSheetId="1">NIESTACJONARNE!$A$1:$S$188</definedName>
    <definedName name="suma1" localSheetId="0">[1]Polski!$E$21</definedName>
    <definedName name="suma1" localSheetId="1">NIESTACJONARNE!$D$21</definedName>
    <definedName name="suma1">#REF!</definedName>
    <definedName name="suma2" localSheetId="0">[1]Polski!$E$37</definedName>
    <definedName name="suma2" localSheetId="1">NIESTACJONARNE!$D$37</definedName>
    <definedName name="suma2">#REF!</definedName>
    <definedName name="suma3" localSheetId="0">[1]Polski!$E$49</definedName>
    <definedName name="suma3" localSheetId="1">NIESTACJONARNE!$D$49</definedName>
    <definedName name="suma3">#REF!</definedName>
    <definedName name="suma4" localSheetId="0">[1]Polski!$E$65</definedName>
    <definedName name="suma4" localSheetId="1">NIESTACJONARNE!$D$65</definedName>
    <definedName name="suma4">#REF!</definedName>
    <definedName name="suma5" localSheetId="0">[1]Polski!$E$77</definedName>
    <definedName name="suma5" localSheetId="1">NIESTACJONARNE!$D$78</definedName>
    <definedName name="suma5">#REF!</definedName>
    <definedName name="suma6" localSheetId="0">[1]Polski!$E$93</definedName>
    <definedName name="suma6" localSheetId="1">NIESTACJONARNE!$D$94</definedName>
    <definedName name="suma6">#REF!</definedName>
    <definedName name="suma7" localSheetId="0">[1]Polski!$E$106</definedName>
    <definedName name="suma7" localSheetId="1">NIESTACJONARNE!$D$107</definedName>
    <definedName name="suma7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8" i="4" l="1"/>
  <c r="AB17" i="4"/>
  <c r="S35" i="4"/>
  <c r="S18" i="4"/>
  <c r="I47" i="4" l="1"/>
  <c r="I31" i="4"/>
  <c r="I17" i="4" l="1"/>
  <c r="A36" i="4" l="1"/>
  <c r="A37" i="4" s="1"/>
  <c r="A38" i="4" s="1"/>
  <c r="A39" i="4" s="1"/>
  <c r="A40" i="4" s="1"/>
  <c r="A41" i="4" s="1"/>
  <c r="A42" i="4" s="1"/>
  <c r="A43" i="4" s="1"/>
  <c r="A22" i="4"/>
  <c r="A23" i="4" s="1"/>
  <c r="A24" i="4" s="1"/>
  <c r="A25" i="4" s="1"/>
  <c r="A26" i="4" s="1"/>
  <c r="A27" i="4" s="1"/>
  <c r="A8" i="4"/>
  <c r="A9" i="4" s="1"/>
  <c r="A10" i="4" s="1"/>
  <c r="A11" i="4" s="1"/>
  <c r="A12" i="4" s="1"/>
  <c r="A16" i="4" s="1"/>
  <c r="O77" i="3" l="1"/>
  <c r="N77" i="3"/>
  <c r="G188" i="3" l="1"/>
  <c r="E188" i="3"/>
  <c r="E186" i="3"/>
  <c r="G184" i="3"/>
  <c r="E182" i="3"/>
  <c r="E180" i="3"/>
  <c r="D180" i="3"/>
  <c r="E171" i="3"/>
  <c r="D171" i="3"/>
  <c r="E169" i="3"/>
  <c r="D169" i="3"/>
  <c r="E167" i="3"/>
  <c r="D167" i="3"/>
  <c r="E163" i="3"/>
  <c r="D163" i="3"/>
  <c r="E161" i="3"/>
  <c r="E159" i="3"/>
  <c r="E157" i="3"/>
  <c r="E155" i="3"/>
  <c r="E153" i="3"/>
  <c r="E151" i="3"/>
  <c r="E149" i="3"/>
  <c r="E147" i="3"/>
  <c r="E145" i="3"/>
  <c r="E143" i="3"/>
  <c r="E136" i="3"/>
  <c r="F135" i="3"/>
  <c r="D135" i="3"/>
  <c r="F133" i="3"/>
  <c r="F131" i="3"/>
  <c r="F129" i="3"/>
  <c r="F127" i="3"/>
  <c r="F125" i="3"/>
  <c r="F123" i="3"/>
  <c r="F121" i="3"/>
  <c r="Q106" i="3"/>
  <c r="P106" i="3"/>
  <c r="O106" i="3"/>
  <c r="N106" i="3"/>
  <c r="I106" i="3"/>
  <c r="H106" i="3"/>
  <c r="G106" i="3"/>
  <c r="F106" i="3"/>
  <c r="E106" i="3"/>
  <c r="D106" i="3"/>
  <c r="J105" i="3"/>
  <c r="J104" i="3"/>
  <c r="J103" i="3"/>
  <c r="J102" i="3"/>
  <c r="J101" i="3"/>
  <c r="J100" i="3"/>
  <c r="A100" i="3"/>
  <c r="A101" i="3" s="1"/>
  <c r="A102" i="3" s="1"/>
  <c r="A103" i="3" s="1"/>
  <c r="A104" i="3" s="1"/>
  <c r="A105" i="3" s="1"/>
  <c r="J99" i="3"/>
  <c r="J98" i="3"/>
  <c r="Q93" i="3"/>
  <c r="P93" i="3"/>
  <c r="O93" i="3"/>
  <c r="N93" i="3"/>
  <c r="I93" i="3"/>
  <c r="H93" i="3"/>
  <c r="G93" i="3"/>
  <c r="F93" i="3"/>
  <c r="E93" i="3"/>
  <c r="D93" i="3"/>
  <c r="S91" i="3"/>
  <c r="J91" i="3"/>
  <c r="J90" i="3"/>
  <c r="J89" i="3"/>
  <c r="J88" i="3"/>
  <c r="J87" i="3"/>
  <c r="J86" i="3"/>
  <c r="J85" i="3"/>
  <c r="J84" i="3"/>
  <c r="S83" i="3"/>
  <c r="J83" i="3"/>
  <c r="D161" i="3" s="1"/>
  <c r="J82" i="3"/>
  <c r="A82" i="3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S81" i="3"/>
  <c r="J81" i="3"/>
  <c r="J80" i="3"/>
  <c r="Q77" i="3"/>
  <c r="I77" i="3"/>
  <c r="I94" i="3" s="1"/>
  <c r="H77" i="3"/>
  <c r="G77" i="3"/>
  <c r="F77" i="3"/>
  <c r="E77" i="3"/>
  <c r="D77" i="3"/>
  <c r="J75" i="3"/>
  <c r="J74" i="3"/>
  <c r="S73" i="3"/>
  <c r="J73" i="3"/>
  <c r="D159" i="3" s="1"/>
  <c r="S72" i="3"/>
  <c r="J72" i="3"/>
  <c r="D155" i="3" s="1"/>
  <c r="J71" i="3"/>
  <c r="S70" i="3"/>
  <c r="J70" i="3"/>
  <c r="D149" i="3" s="1"/>
  <c r="S69" i="3"/>
  <c r="J69" i="3"/>
  <c r="D133" i="3" s="1"/>
  <c r="A69" i="3"/>
  <c r="A70" i="3" s="1"/>
  <c r="A71" i="3" s="1"/>
  <c r="A72" i="3" s="1"/>
  <c r="A73" i="3" s="1"/>
  <c r="A74" i="3" s="1"/>
  <c r="J68" i="3"/>
  <c r="J67" i="3"/>
  <c r="Q64" i="3"/>
  <c r="P64" i="3"/>
  <c r="P77" i="3" s="1"/>
  <c r="O64" i="3"/>
  <c r="N64" i="3"/>
  <c r="I64" i="3"/>
  <c r="H64" i="3"/>
  <c r="G64" i="3"/>
  <c r="F64" i="3"/>
  <c r="E64" i="3"/>
  <c r="D64" i="3"/>
  <c r="S63" i="3"/>
  <c r="J63" i="3"/>
  <c r="A63" i="3"/>
  <c r="S62" i="3"/>
  <c r="J62" i="3"/>
  <c r="A62" i="3"/>
  <c r="S61" i="3"/>
  <c r="J61" i="3"/>
  <c r="D129" i="3" s="1"/>
  <c r="J60" i="3"/>
  <c r="J59" i="3"/>
  <c r="J58" i="3"/>
  <c r="J57" i="3"/>
  <c r="S56" i="3"/>
  <c r="J56" i="3"/>
  <c r="D147" i="3" s="1"/>
  <c r="S55" i="3"/>
  <c r="J55" i="3"/>
  <c r="D145" i="3" s="1"/>
  <c r="S54" i="3"/>
  <c r="J54" i="3"/>
  <c r="S53" i="3"/>
  <c r="J53" i="3"/>
  <c r="A53" i="3"/>
  <c r="A54" i="3" s="1"/>
  <c r="A55" i="3" s="1"/>
  <c r="A56" i="3" s="1"/>
  <c r="A57" i="3" s="1"/>
  <c r="A58" i="3" s="1"/>
  <c r="A59" i="3" s="1"/>
  <c r="A60" i="3" s="1"/>
  <c r="J52" i="3"/>
  <c r="J51" i="3"/>
  <c r="O48" i="3"/>
  <c r="N48" i="3"/>
  <c r="I48" i="3"/>
  <c r="H48" i="3"/>
  <c r="G48" i="3"/>
  <c r="F48" i="3"/>
  <c r="E48" i="3"/>
  <c r="D48" i="3"/>
  <c r="S47" i="3"/>
  <c r="J47" i="3"/>
  <c r="J46" i="3"/>
  <c r="J45" i="3"/>
  <c r="J44" i="3"/>
  <c r="J43" i="3"/>
  <c r="S42" i="3"/>
  <c r="J42" i="3"/>
  <c r="S41" i="3"/>
  <c r="J41" i="3"/>
  <c r="D153" i="3" s="1"/>
  <c r="A41" i="3"/>
  <c r="A42" i="3" s="1"/>
  <c r="A43" i="3" s="1"/>
  <c r="A44" i="3" s="1"/>
  <c r="A45" i="3" s="1"/>
  <c r="A46" i="3" s="1"/>
  <c r="A47" i="3" s="1"/>
  <c r="S40" i="3"/>
  <c r="J40" i="3"/>
  <c r="J39" i="3"/>
  <c r="Q36" i="3"/>
  <c r="Q48" i="3" s="1"/>
  <c r="P36" i="3"/>
  <c r="P48" i="3" s="1"/>
  <c r="O36" i="3"/>
  <c r="N36" i="3"/>
  <c r="I36" i="3"/>
  <c r="H36" i="3"/>
  <c r="G36" i="3"/>
  <c r="F36" i="3"/>
  <c r="E36" i="3"/>
  <c r="D36" i="3"/>
  <c r="S35" i="3"/>
  <c r="J35" i="3"/>
  <c r="S34" i="3"/>
  <c r="J34" i="3"/>
  <c r="J33" i="3"/>
  <c r="J32" i="3"/>
  <c r="S31" i="3"/>
  <c r="J31" i="3"/>
  <c r="J30" i="3"/>
  <c r="J29" i="3"/>
  <c r="J28" i="3"/>
  <c r="S27" i="3"/>
  <c r="J27" i="3"/>
  <c r="D123" i="3" s="1"/>
  <c r="S26" i="3"/>
  <c r="J26" i="3"/>
  <c r="D127" i="3" s="1"/>
  <c r="J25" i="3"/>
  <c r="A25" i="3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S24" i="3"/>
  <c r="J24" i="3"/>
  <c r="J23" i="3"/>
  <c r="Q20" i="3"/>
  <c r="P20" i="3"/>
  <c r="O20" i="3"/>
  <c r="N20" i="3"/>
  <c r="I20" i="3"/>
  <c r="H20" i="3"/>
  <c r="G20" i="3"/>
  <c r="F20" i="3"/>
  <c r="E20" i="3"/>
  <c r="D20" i="3"/>
  <c r="S19" i="3"/>
  <c r="J19" i="3"/>
  <c r="S18" i="3"/>
  <c r="J18" i="3"/>
  <c r="J17" i="3"/>
  <c r="J16" i="3"/>
  <c r="J15" i="3"/>
  <c r="D186" i="3" s="1"/>
  <c r="J14" i="3"/>
  <c r="S13" i="3"/>
  <c r="J13" i="3"/>
  <c r="D143" i="3" s="1"/>
  <c r="J12" i="3"/>
  <c r="J11" i="3"/>
  <c r="J10" i="3"/>
  <c r="S9" i="3"/>
  <c r="J9" i="3"/>
  <c r="D125" i="3" s="1"/>
  <c r="S8" i="3"/>
  <c r="J8" i="3"/>
  <c r="A8" i="3"/>
  <c r="A9" i="3" s="1"/>
  <c r="A10" i="3" s="1"/>
  <c r="A11" i="3" s="1"/>
  <c r="A12" i="3" s="1"/>
  <c r="A13" i="3" s="1"/>
  <c r="A14" i="3" s="1"/>
  <c r="A15" i="3" s="1"/>
  <c r="A16" i="3" s="1"/>
  <c r="A17" i="3" s="1"/>
  <c r="S7" i="3"/>
  <c r="J7" i="3"/>
  <c r="D131" i="3" s="1"/>
  <c r="I37" i="3" l="1"/>
  <c r="P107" i="3"/>
  <c r="D21" i="3"/>
  <c r="Q107" i="3"/>
  <c r="I65" i="3"/>
  <c r="N107" i="3"/>
  <c r="N108" i="3" s="1"/>
  <c r="E184" i="3"/>
  <c r="J106" i="3"/>
  <c r="D107" i="3"/>
  <c r="D94" i="3"/>
  <c r="J77" i="3"/>
  <c r="D157" i="3"/>
  <c r="J64" i="3"/>
  <c r="D37" i="3"/>
  <c r="D188" i="3"/>
  <c r="D151" i="3"/>
  <c r="D49" i="3"/>
  <c r="J20" i="3"/>
  <c r="J36" i="3"/>
  <c r="E172" i="3"/>
  <c r="D65" i="3"/>
  <c r="D78" i="3"/>
  <c r="J93" i="3"/>
  <c r="F136" i="3"/>
  <c r="D121" i="3"/>
  <c r="D136" i="3" s="1"/>
  <c r="O107" i="3"/>
  <c r="O108" i="3" s="1"/>
  <c r="D182" i="3"/>
  <c r="J48" i="3"/>
  <c r="D172" i="3" l="1"/>
  <c r="P108" i="3"/>
  <c r="C111" i="3"/>
  <c r="F188" i="3" s="1"/>
  <c r="Q108" i="3"/>
  <c r="C11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17" authorId="0" shapeId="0" xr:uid="{00000000-0006-0000-0000-000001000000}">
      <text>
        <r>
          <rPr>
            <sz val="8"/>
            <color indexed="8"/>
            <rFont val="Tahoma"/>
            <family val="2"/>
            <charset val="238"/>
          </rPr>
          <t>Między 27 a 30</t>
        </r>
      </text>
    </comment>
    <comment ref="I31" authorId="0" shapeId="0" xr:uid="{00000000-0006-0000-0000-000002000000}">
      <text>
        <r>
          <rPr>
            <sz val="8"/>
            <color indexed="8"/>
            <rFont val="Tahoma"/>
            <family val="2"/>
            <charset val="238"/>
          </rPr>
          <t>Między 27 a 30</t>
        </r>
      </text>
    </comment>
    <comment ref="I47" authorId="0" shapeId="0" xr:uid="{00000000-0006-0000-0000-000003000000}">
      <text>
        <r>
          <rPr>
            <sz val="8"/>
            <color indexed="8"/>
            <rFont val="Tahoma"/>
            <family val="2"/>
            <charset val="238"/>
          </rPr>
          <t>Między 27 a 30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6" authorId="0" shapeId="0" xr:uid="{00000000-0006-0000-0100-000001000000}">
      <text>
        <r>
          <rPr>
            <sz val="8"/>
            <color indexed="8"/>
            <rFont val="Tahoma"/>
            <family val="2"/>
            <charset val="238"/>
          </rPr>
          <t>Jeśli przedmiot realizuje treści podstawowe, wpisać symbol zakresu treści podstawowych, np. 
        Ana
Nazwy i odpowiadające im symbole zakresów treści podstawowych są na końcu tego arkusza w części 
'Analiza treści podstawowych'.</t>
        </r>
      </text>
    </comment>
    <comment ref="L6" authorId="0" shapeId="0" xr:uid="{00000000-0006-0000-0100-000002000000}">
      <text>
        <r>
          <rPr>
            <sz val="8"/>
            <color indexed="8"/>
            <rFont val="Tahoma"/>
            <family val="2"/>
            <charset val="238"/>
          </rPr>
          <t>Jeśli przedmiot realizuje treści kierunkowe wpisać symbol zakresu treści kierunkowych, np. 
       Pprog
Nazwy i odpowiadające im symbole zakresów treści kierunkowych są na końcu tego arkusza w części 
'Analiza treści kierunkowych'.</t>
        </r>
      </text>
    </comment>
    <comment ref="M6" authorId="0" shapeId="0" xr:uid="{00000000-0006-0000-0100-000003000000}">
      <text>
        <r>
          <rPr>
            <sz val="8"/>
            <color indexed="8"/>
            <rFont val="Tahoma"/>
            <family val="2"/>
            <charset val="238"/>
          </rPr>
          <t>Hum = Przedmiot humanistyczny
Obcy = Język obcy
WF = Wychowanie fizyczne</t>
        </r>
      </text>
    </comment>
    <comment ref="R6" authorId="0" shapeId="0" xr:uid="{00000000-0006-0000-0100-000004000000}">
      <text>
        <r>
          <rPr>
            <sz val="8"/>
            <color indexed="8"/>
            <rFont val="Tahoma"/>
            <family val="2"/>
            <charset val="238"/>
          </rPr>
          <t>obi = Przedmiot obieralny</t>
        </r>
      </text>
    </comment>
    <comment ref="S6" authorId="0" shapeId="0" xr:uid="{00000000-0006-0000-0100-000005000000}">
      <text>
        <r>
          <rPr>
            <sz val="8"/>
            <color indexed="8"/>
            <rFont val="Tahoma"/>
            <family val="2"/>
            <charset val="238"/>
          </rPr>
          <t>Jeśli przedmiot realizuje treści określone jako podstawowe czy kierunkowe, czyli występuje w zakładkach 'Podst' lub 'Kierunk', to  w tej kolumnie pojawi się '*'. Przedmiot taki nie może być przedmiotem obieralnym (obi).</t>
        </r>
      </text>
    </comment>
    <comment ref="I20" authorId="0" shapeId="0" xr:uid="{00000000-0006-0000-0100-000006000000}">
      <text>
        <r>
          <rPr>
            <sz val="8"/>
            <color indexed="8"/>
            <rFont val="Tahoma"/>
            <family val="2"/>
            <charset val="238"/>
          </rPr>
          <t>Między 30 a 33</t>
        </r>
      </text>
    </comment>
    <comment ref="K23" authorId="0" shapeId="0" xr:uid="{00000000-0006-0000-0100-000007000000}">
      <text>
        <r>
          <rPr>
            <sz val="8"/>
            <color indexed="8"/>
            <rFont val="Tahoma"/>
            <family val="2"/>
            <charset val="238"/>
          </rPr>
          <t>Jeśli przedmiot realizuje treści podstawowe, wpisać symbol zakresu treści podstawowych, np. 
        Ana
Nazwy i odpowiadające im symbole zakresów treści podstawowych są na końcu tego arkusza w części 
'Analiza treści podstawowych'.</t>
        </r>
      </text>
    </comment>
    <comment ref="L23" authorId="0" shapeId="0" xr:uid="{00000000-0006-0000-0100-000008000000}">
      <text>
        <r>
          <rPr>
            <sz val="8"/>
            <color indexed="8"/>
            <rFont val="Tahoma"/>
            <family val="2"/>
            <charset val="238"/>
          </rPr>
          <t>Jeśli przedmiot realizuje treści kierunkowe wpisać symbol zakresu treści kierunkowych, np. 
       Pprog
Nazwy i odpowiadające im symbole zakresów treści kierunkowych są na końcu tego arkusza w części 
'Analiza treści kierunkowych'.</t>
        </r>
      </text>
    </comment>
    <comment ref="M23" authorId="0" shapeId="0" xr:uid="{00000000-0006-0000-0100-000009000000}">
      <text>
        <r>
          <rPr>
            <sz val="8"/>
            <color indexed="8"/>
            <rFont val="Tahoma"/>
            <family val="2"/>
            <charset val="238"/>
          </rPr>
          <t>Hum = Przedmiot humanistyczny
Obcy = Język obcy
Tech = Przedmiot techniczny
WF = Wychowanie fizyczne</t>
        </r>
      </text>
    </comment>
    <comment ref="R23" authorId="0" shapeId="0" xr:uid="{00000000-0006-0000-0100-00000A000000}">
      <text>
        <r>
          <rPr>
            <sz val="8"/>
            <color indexed="8"/>
            <rFont val="Tahoma"/>
            <family val="2"/>
            <charset val="238"/>
          </rPr>
          <t>obi = Przedmiot obieralny</t>
        </r>
      </text>
    </comment>
    <comment ref="S23" authorId="0" shapeId="0" xr:uid="{00000000-0006-0000-0100-00000B000000}">
      <text>
        <r>
          <rPr>
            <sz val="8"/>
            <color indexed="8"/>
            <rFont val="Tahoma"/>
            <family val="2"/>
            <charset val="238"/>
          </rPr>
          <t>Jeśli przedmiot realizuje treści określone jako podstawowe czy kierunkowe, czyli występuje w zakładkach 'Podst' lub 'Kierunk', to  w tej kolumnie pojawi się '*'. Przedmiot taki nie może być przedmiotem obieralnym (obi).</t>
        </r>
      </text>
    </comment>
    <comment ref="I36" authorId="0" shapeId="0" xr:uid="{00000000-0006-0000-0100-00000C000000}">
      <text>
        <r>
          <rPr>
            <sz val="8"/>
            <color indexed="8"/>
            <rFont val="Tahoma"/>
            <family val="2"/>
            <charset val="238"/>
          </rPr>
          <t>Między 27 a 30</t>
        </r>
      </text>
    </comment>
    <comment ref="I37" authorId="0" shapeId="0" xr:uid="{00000000-0006-0000-0100-00000D000000}">
      <text>
        <r>
          <rPr>
            <sz val="8"/>
            <color indexed="8"/>
            <rFont val="Tahoma"/>
            <family val="2"/>
            <charset val="238"/>
          </rPr>
          <t>Ma być 60.</t>
        </r>
      </text>
    </comment>
    <comment ref="K39" authorId="0" shapeId="0" xr:uid="{00000000-0006-0000-0100-00000E000000}">
      <text>
        <r>
          <rPr>
            <sz val="8"/>
            <color indexed="8"/>
            <rFont val="Tahoma"/>
            <family val="2"/>
            <charset val="238"/>
          </rPr>
          <t>Jeśli przedmiot realizuje treści podstawowe, wpisać symbol zakresu treści podstawowych, np. 
        Ana
Nazwy i odpowiadające im symbole zakresów treści podstawowych są na końcu tego arkusza w części 
'Analiza treści podstawowych'.</t>
        </r>
      </text>
    </comment>
    <comment ref="L39" authorId="0" shapeId="0" xr:uid="{00000000-0006-0000-0100-00000F000000}">
      <text>
        <r>
          <rPr>
            <sz val="8"/>
            <color indexed="8"/>
            <rFont val="Tahoma"/>
            <family val="2"/>
            <charset val="238"/>
          </rPr>
          <t>Jeśli przedmiot realizuje treści kierunkowe wpisać symbol zakresu treści kierunkowych, np. 
       Pprog
Nazwy i odpowiadające im symbole zakresów treści kierunkowych są na końcu tego arkusza w części 
'Analiza treści kierunkowych'.</t>
        </r>
      </text>
    </comment>
    <comment ref="M39" authorId="0" shapeId="0" xr:uid="{00000000-0006-0000-0100-000010000000}">
      <text>
        <r>
          <rPr>
            <sz val="8"/>
            <color indexed="8"/>
            <rFont val="Tahoma"/>
            <family val="2"/>
            <charset val="238"/>
          </rPr>
          <t>Hum = Przedmiot humanistyczny
Obcy = Język obcy
Tech = Przedmiot techniczny
WF = Wychowanie fizyczne</t>
        </r>
      </text>
    </comment>
    <comment ref="R39" authorId="0" shapeId="0" xr:uid="{00000000-0006-0000-0100-000011000000}">
      <text>
        <r>
          <rPr>
            <sz val="8"/>
            <color indexed="8"/>
            <rFont val="Tahoma"/>
            <family val="2"/>
            <charset val="238"/>
          </rPr>
          <t>obi = Przedmiot obieralny</t>
        </r>
      </text>
    </comment>
    <comment ref="S39" authorId="0" shapeId="0" xr:uid="{00000000-0006-0000-0100-000012000000}">
      <text>
        <r>
          <rPr>
            <sz val="8"/>
            <color indexed="8"/>
            <rFont val="Tahoma"/>
            <family val="2"/>
            <charset val="238"/>
          </rPr>
          <t>Jeśli przedmiot realizuje treści określone jako podstawowe czy kierunkowe, czyli występuje w zakładkach 'Podst' lub 'Kierunk', to  w tej kolumnie pojawi się '*'. Przedmiot taki nie może być przedmiotem obieralnym (obi).</t>
        </r>
      </text>
    </comment>
    <comment ref="I48" authorId="0" shapeId="0" xr:uid="{00000000-0006-0000-0100-000013000000}">
      <text>
        <r>
          <rPr>
            <sz val="8"/>
            <color indexed="8"/>
            <rFont val="Tahoma"/>
            <family val="2"/>
            <charset val="238"/>
          </rPr>
          <t>Między 30 a 33</t>
        </r>
      </text>
    </comment>
    <comment ref="K51" authorId="0" shapeId="0" xr:uid="{00000000-0006-0000-0100-000014000000}">
      <text>
        <r>
          <rPr>
            <sz val="8"/>
            <color indexed="8"/>
            <rFont val="Tahoma"/>
            <family val="2"/>
            <charset val="238"/>
          </rPr>
          <t>Jeśli przedmiot realizuje treści podstawowe, wpisać symbol zakresu treści podstawowych, np. 
        Ana
Nazwy i odpowiadające im symbole zakresów treści podstawowych są na końcu tego arkusza w części 
'Analiza treści podstawowych'.</t>
        </r>
      </text>
    </comment>
    <comment ref="L51" authorId="0" shapeId="0" xr:uid="{00000000-0006-0000-0100-000015000000}">
      <text>
        <r>
          <rPr>
            <sz val="8"/>
            <color indexed="8"/>
            <rFont val="Tahoma"/>
            <family val="2"/>
            <charset val="238"/>
          </rPr>
          <t>Jeśli przedmiot realizuje treści kierunkowe wpisać symbol zakresu treści kierunkowych, np. 
       Pprog
Nazwy i odpowiadające im symbole zakresów treści kierunkowych są na końcu tego arkusza w części 
'Analiza treści kierunkowych'.</t>
        </r>
      </text>
    </comment>
    <comment ref="M51" authorId="0" shapeId="0" xr:uid="{00000000-0006-0000-0100-000016000000}">
      <text>
        <r>
          <rPr>
            <sz val="8"/>
            <color indexed="8"/>
            <rFont val="Tahoma"/>
            <family val="2"/>
            <charset val="238"/>
          </rPr>
          <t>Hum = Przedmiot humanistyczny
Obcy = Język obcy
Tech = Przedmiot techniczny
WF = Wychowanie fizyczne</t>
        </r>
      </text>
    </comment>
    <comment ref="R51" authorId="0" shapeId="0" xr:uid="{00000000-0006-0000-0100-000017000000}">
      <text>
        <r>
          <rPr>
            <sz val="8"/>
            <color indexed="8"/>
            <rFont val="Tahoma"/>
            <family val="2"/>
            <charset val="238"/>
          </rPr>
          <t>obi = Przedmiot obieralny</t>
        </r>
      </text>
    </comment>
    <comment ref="S51" authorId="0" shapeId="0" xr:uid="{00000000-0006-0000-0100-000018000000}">
      <text>
        <r>
          <rPr>
            <sz val="8"/>
            <color indexed="8"/>
            <rFont val="Tahoma"/>
            <family val="2"/>
            <charset val="238"/>
          </rPr>
          <t>Jeśli przedmiot realizuje treści określone jako podstawowe czy kierunkowe, czyli występuje w zakładkach 'Podst' lub 'Kierunk', to  w tej kolumnie pojawi się '*'. Przedmiot taki nie może być przedmiotem obieralnym (obi).</t>
        </r>
      </text>
    </comment>
    <comment ref="I64" authorId="0" shapeId="0" xr:uid="{00000000-0006-0000-0100-000019000000}">
      <text>
        <r>
          <rPr>
            <sz val="8"/>
            <color indexed="8"/>
            <rFont val="Tahoma"/>
            <family val="2"/>
            <charset val="238"/>
          </rPr>
          <t>Między 27 a 30</t>
        </r>
      </text>
    </comment>
    <comment ref="I65" authorId="0" shapeId="0" xr:uid="{00000000-0006-0000-0100-00001A000000}">
      <text>
        <r>
          <rPr>
            <sz val="8"/>
            <color indexed="8"/>
            <rFont val="Tahoma"/>
            <family val="2"/>
            <charset val="238"/>
          </rPr>
          <t>Ma być 60.</t>
        </r>
      </text>
    </comment>
    <comment ref="K67" authorId="0" shapeId="0" xr:uid="{00000000-0006-0000-0100-00001B000000}">
      <text>
        <r>
          <rPr>
            <sz val="8"/>
            <color indexed="8"/>
            <rFont val="Tahoma"/>
            <family val="2"/>
            <charset val="238"/>
          </rPr>
          <t>Jeśli przedmiot realizuje treści podstawowe, wpisać symbol zakresu treści podstawowych, np. 
        Ana
Nazwy i odpowiadające im symbole zakresów treści podstawowych są na końcu tego arkusza w części 
'Analiza treści podstawowych'.</t>
        </r>
      </text>
    </comment>
    <comment ref="L67" authorId="0" shapeId="0" xr:uid="{00000000-0006-0000-0100-00001C000000}">
      <text>
        <r>
          <rPr>
            <sz val="8"/>
            <color indexed="8"/>
            <rFont val="Tahoma"/>
            <family val="2"/>
            <charset val="238"/>
          </rPr>
          <t>Jeśli przedmiot realizuje treści kierunkowe wpisać symbol zakresu treści kierunkowych, np. 
       Pprog
Nazwy i odpowiadające im symbole zakresów treści kierunkowych są na końcu tego arkusza w części 
'Analiza treści kierunkowych'.</t>
        </r>
      </text>
    </comment>
    <comment ref="M67" authorId="0" shapeId="0" xr:uid="{00000000-0006-0000-0100-00001D000000}">
      <text>
        <r>
          <rPr>
            <sz val="8"/>
            <color indexed="8"/>
            <rFont val="Tahoma"/>
            <family val="2"/>
            <charset val="238"/>
          </rPr>
          <t>Hum = Przedmiot humanistyczny
Obcy = Język obcy
Tech = Przedmiot techniczny
WF = Wychowanie fizyczne</t>
        </r>
      </text>
    </comment>
    <comment ref="R67" authorId="0" shapeId="0" xr:uid="{00000000-0006-0000-0100-00001E000000}">
      <text>
        <r>
          <rPr>
            <sz val="8"/>
            <color indexed="8"/>
            <rFont val="Tahoma"/>
            <family val="2"/>
            <charset val="238"/>
          </rPr>
          <t>obi = Przedmiot obieralny</t>
        </r>
      </text>
    </comment>
    <comment ref="S67" authorId="0" shapeId="0" xr:uid="{00000000-0006-0000-0100-00001F000000}">
      <text>
        <r>
          <rPr>
            <sz val="8"/>
            <color indexed="8"/>
            <rFont val="Tahoma"/>
            <family val="2"/>
            <charset val="238"/>
          </rPr>
          <t>Jeśli przedmiot realizuje treści określone jako podstawowe czy kierunkowe, czyli występuje w zakładkach 'Podst' lub 'Kierunk', to  w tej kolumnie pojawi się '*'. Przedmiot taki nie może być przedmiotem obieralnym (obi).</t>
        </r>
      </text>
    </comment>
    <comment ref="I77" authorId="0" shapeId="0" xr:uid="{00000000-0006-0000-0100-000020000000}">
      <text>
        <r>
          <rPr>
            <sz val="8"/>
            <color indexed="8"/>
            <rFont val="Tahoma"/>
            <family val="2"/>
            <charset val="238"/>
          </rPr>
          <t>Między 30 a 33</t>
        </r>
      </text>
    </comment>
    <comment ref="K80" authorId="0" shapeId="0" xr:uid="{00000000-0006-0000-0100-000021000000}">
      <text>
        <r>
          <rPr>
            <sz val="8"/>
            <color indexed="8"/>
            <rFont val="Tahoma"/>
            <family val="2"/>
            <charset val="238"/>
          </rPr>
          <t>Jeśli przedmiot realizuje treści podstawowe, wpisać symbol zakresu treści podstawowych, np. 
        Ana
Nazwy i odpowiadające im symbole zakresów treści podstawowych są na końcu tego arkusza w części 
'Analiza treści podstawowych'.</t>
        </r>
      </text>
    </comment>
    <comment ref="L80" authorId="0" shapeId="0" xr:uid="{00000000-0006-0000-0100-000022000000}">
      <text>
        <r>
          <rPr>
            <sz val="8"/>
            <color indexed="8"/>
            <rFont val="Tahoma"/>
            <family val="2"/>
            <charset val="238"/>
          </rPr>
          <t>Jeśli przedmiot realizuje treści kierunkowe wpisać symbol zakresu treści kierunkowych, np. 
       Pprog
Nazwy i odpowiadające im symbole zakresów treści kierunkowych są na końcu tego arkusza w części 
'Analiza treści kierunkowych'.</t>
        </r>
      </text>
    </comment>
    <comment ref="M80" authorId="0" shapeId="0" xr:uid="{00000000-0006-0000-0100-000023000000}">
      <text>
        <r>
          <rPr>
            <sz val="8"/>
            <color indexed="8"/>
            <rFont val="Tahoma"/>
            <family val="2"/>
            <charset val="238"/>
          </rPr>
          <t>Hum = Przedmiot humanistyczny
Obcy = Język obcy
Tech = Przedmiot techniczny
WF = Wychowanie fizyczne</t>
        </r>
      </text>
    </comment>
    <comment ref="R80" authorId="0" shapeId="0" xr:uid="{00000000-0006-0000-0100-000024000000}">
      <text>
        <r>
          <rPr>
            <sz val="8"/>
            <color indexed="8"/>
            <rFont val="Tahoma"/>
            <family val="2"/>
            <charset val="238"/>
          </rPr>
          <t>obi = Przedmiot obieralny</t>
        </r>
      </text>
    </comment>
    <comment ref="S80" authorId="0" shapeId="0" xr:uid="{00000000-0006-0000-0100-000025000000}">
      <text>
        <r>
          <rPr>
            <sz val="8"/>
            <color indexed="8"/>
            <rFont val="Tahoma"/>
            <family val="2"/>
            <charset val="238"/>
          </rPr>
          <t>Jeśli przedmiot realizuje treści określone jako podstawowe czy kierunkowe, czyli występuje w zakładkach 'Podst' lub 'Kierunk', to  w tej kolumnie pojawi się '*'. Przedmiot taki nie może być przedmiotem obieralnym (obi).</t>
        </r>
      </text>
    </comment>
    <comment ref="I93" authorId="0" shapeId="0" xr:uid="{00000000-0006-0000-0100-000026000000}">
      <text>
        <r>
          <rPr>
            <sz val="8"/>
            <color indexed="8"/>
            <rFont val="Tahoma"/>
            <family val="2"/>
            <charset val="238"/>
          </rPr>
          <t>Między 27 a 30</t>
        </r>
      </text>
    </comment>
    <comment ref="I94" authorId="0" shapeId="0" xr:uid="{00000000-0006-0000-0100-000027000000}">
      <text>
        <r>
          <rPr>
            <sz val="8"/>
            <color indexed="8"/>
            <rFont val="Tahoma"/>
            <family val="2"/>
            <charset val="238"/>
          </rPr>
          <t>Ma być 60.</t>
        </r>
      </text>
    </comment>
    <comment ref="K98" authorId="0" shapeId="0" xr:uid="{00000000-0006-0000-0100-000028000000}">
      <text>
        <r>
          <rPr>
            <sz val="8"/>
            <color indexed="8"/>
            <rFont val="Tahoma"/>
            <family val="2"/>
            <charset val="238"/>
          </rPr>
          <t>Jeśli przedmiot realizuje treści podstawowe, wpisać symbol zakresu treści podstawowych, np. 
        Ana
Nazwy i odpowiadające im symbole zakresów treści podstawowych są na końcu tego arkusza w części 
'Analiza treści podstawowych'.</t>
        </r>
      </text>
    </comment>
    <comment ref="L98" authorId="0" shapeId="0" xr:uid="{00000000-0006-0000-0100-000029000000}">
      <text>
        <r>
          <rPr>
            <sz val="8"/>
            <color indexed="8"/>
            <rFont val="Tahoma"/>
            <family val="2"/>
            <charset val="238"/>
          </rPr>
          <t>Jeśli przedmiot realizuje treści kierunkowe wpisać symbol zakresu treści kierunkowych, np. 
       Pprog
Nazwy i odpowiadające im symbole zakresów treści kierunkowych są na końcu tego arkusza w części 
'Analiza treści kierunkowych'.</t>
        </r>
      </text>
    </comment>
    <comment ref="M98" authorId="0" shapeId="0" xr:uid="{00000000-0006-0000-0100-00002A000000}">
      <text>
        <r>
          <rPr>
            <sz val="8"/>
            <color indexed="8"/>
            <rFont val="Tahoma"/>
            <family val="2"/>
            <charset val="238"/>
          </rPr>
          <t>Hum = Przedmiot humanistyczny
Obcy = Język obcy
Tech = Przedmiot techniczny
WF = Wychowanie fizyczne</t>
        </r>
      </text>
    </comment>
    <comment ref="R98" authorId="0" shapeId="0" xr:uid="{00000000-0006-0000-0100-00002B000000}">
      <text>
        <r>
          <rPr>
            <sz val="8"/>
            <color indexed="8"/>
            <rFont val="Tahoma"/>
            <family val="2"/>
            <charset val="238"/>
          </rPr>
          <t>obi = Przedmiot obieralny</t>
        </r>
      </text>
    </comment>
    <comment ref="S98" authorId="0" shapeId="0" xr:uid="{00000000-0006-0000-0100-00002C000000}">
      <text>
        <r>
          <rPr>
            <sz val="8"/>
            <color indexed="8"/>
            <rFont val="Tahoma"/>
            <family val="2"/>
            <charset val="238"/>
          </rPr>
          <t>Jeśli przedmiot realizuje treści określone jako podstawowe czy kierunkowe, czyli występuje w zakładkach 'Podst' lub 'Kierunk', to  w tej kolumnie pojawi się '*'. Przedmiot taki nie może być przedmiotem obieralnym (obi).</t>
        </r>
      </text>
    </comment>
    <comment ref="I106" authorId="0" shapeId="0" xr:uid="{00000000-0006-0000-0100-00002D000000}">
      <text>
        <r>
          <rPr>
            <sz val="8"/>
            <color indexed="8"/>
            <rFont val="Tahoma"/>
            <family val="2"/>
            <charset val="238"/>
          </rPr>
          <t>Między 30 a 33</t>
        </r>
      </text>
    </comment>
  </commentList>
</comments>
</file>

<file path=xl/sharedStrings.xml><?xml version="1.0" encoding="utf-8"?>
<sst xmlns="http://schemas.openxmlformats.org/spreadsheetml/2006/main" count="583" uniqueCount="244">
  <si>
    <t>Semestr 1:</t>
  </si>
  <si>
    <t>Grupa treści</t>
  </si>
  <si>
    <t>Lp.</t>
  </si>
  <si>
    <t>Przedmiot</t>
  </si>
  <si>
    <t>Egz</t>
  </si>
  <si>
    <t>W</t>
  </si>
  <si>
    <t>C</t>
  </si>
  <si>
    <t>L</t>
  </si>
  <si>
    <t>P</t>
  </si>
  <si>
    <t>S</t>
  </si>
  <si>
    <t>ECTS</t>
  </si>
  <si>
    <t>SumGodz</t>
  </si>
  <si>
    <t>Podst</t>
  </si>
  <si>
    <t>Kier</t>
  </si>
  <si>
    <t>Inne</t>
  </si>
  <si>
    <t>Ob.</t>
  </si>
  <si>
    <t>K</t>
  </si>
  <si>
    <t>Matematyka</t>
  </si>
  <si>
    <t xml:space="preserve">Mat </t>
  </si>
  <si>
    <t>Podstawy zarządzania</t>
  </si>
  <si>
    <t>E</t>
  </si>
  <si>
    <t>Pzarz</t>
  </si>
  <si>
    <t>Mikroekonomia</t>
  </si>
  <si>
    <t>Mikro</t>
  </si>
  <si>
    <t>Wprowadzenie do techniki</t>
  </si>
  <si>
    <t>Zachowania organizacyjne</t>
  </si>
  <si>
    <t>Zorg</t>
  </si>
  <si>
    <t>Język obcy</t>
  </si>
  <si>
    <t>Obcy</t>
  </si>
  <si>
    <t>obi</t>
  </si>
  <si>
    <t>Wychowanie fizyczne</t>
  </si>
  <si>
    <t>WF</t>
  </si>
  <si>
    <t>Przysposobienie biblioteczne</t>
  </si>
  <si>
    <t>Podstawowe szkolenie z zakresu BHP</t>
  </si>
  <si>
    <t>zaliczeń i egz. maks. (oprócz WF itp.)</t>
  </si>
  <si>
    <t xml:space="preserve">Razem godz.: </t>
  </si>
  <si>
    <t>Semestr 2:</t>
  </si>
  <si>
    <t>Statystyka opisowa</t>
  </si>
  <si>
    <t>StatO</t>
  </si>
  <si>
    <t>Finanse</t>
  </si>
  <si>
    <t>Fin</t>
  </si>
  <si>
    <t>Nauka o organizacji</t>
  </si>
  <si>
    <t>NoO</t>
  </si>
  <si>
    <t>Hum</t>
  </si>
  <si>
    <t>Informatyka w zarządzaniu</t>
  </si>
  <si>
    <t>IwZ</t>
  </si>
  <si>
    <t xml:space="preserve">Cały rok: </t>
  </si>
  <si>
    <t>Semestr 3:</t>
  </si>
  <si>
    <t>Rachunkowość finansowa</t>
  </si>
  <si>
    <t>RachF</t>
  </si>
  <si>
    <t>Marketing</t>
  </si>
  <si>
    <t xml:space="preserve">E </t>
  </si>
  <si>
    <t>Mark</t>
  </si>
  <si>
    <t>Organizacja stanowisk roboczych i badanie pracy</t>
  </si>
  <si>
    <t>Ergonomia</t>
  </si>
  <si>
    <t>Fizyka techniczna/Chemia</t>
  </si>
  <si>
    <t>Wytrzymałość materiałów</t>
  </si>
  <si>
    <t>Semestr 4:</t>
  </si>
  <si>
    <t>Badania marketingowe</t>
  </si>
  <si>
    <t>Bmark</t>
  </si>
  <si>
    <t>Zarządzanie projektami</t>
  </si>
  <si>
    <t>Zproj</t>
  </si>
  <si>
    <t>Zarządzanie produkcją</t>
  </si>
  <si>
    <t>Semestr 5:</t>
  </si>
  <si>
    <t>Zarządzanie zasobami ludzkimi</t>
  </si>
  <si>
    <t>ZZL</t>
  </si>
  <si>
    <t>Praw</t>
  </si>
  <si>
    <t>Zarządzanie jakością</t>
  </si>
  <si>
    <t>ZarzJ</t>
  </si>
  <si>
    <t>Elektrotechnika i elektronika / Fizyka kwantowa</t>
  </si>
  <si>
    <t>Organizacja przygotowania produkcji / Organizacja procesów pomocniczych</t>
  </si>
  <si>
    <t>Semestr 6:</t>
  </si>
  <si>
    <t xml:space="preserve">Inżynieria oprogramowania </t>
  </si>
  <si>
    <t>Finanse przedsiębiorstw</t>
  </si>
  <si>
    <t>Fprzed</t>
  </si>
  <si>
    <t>Procesy informacyjne w zarządzaniu</t>
  </si>
  <si>
    <t>Pinf</t>
  </si>
  <si>
    <t>Ochrona własności intelektualnej</t>
  </si>
  <si>
    <t>Semestr 7:</t>
  </si>
  <si>
    <t>Praca inżynierska - Projekt zespołowy</t>
  </si>
  <si>
    <t>Projekt przemysłowy / Konsulting organizacyjny</t>
  </si>
  <si>
    <t>Projektowanie zakładów przemysłowych / Projektowanie systemów produkcyjnych</t>
  </si>
  <si>
    <t>zaliczenia i egz. maks. (oprócz WF itp.)</t>
  </si>
  <si>
    <t>Porównanie programu ze standardem</t>
  </si>
  <si>
    <t>Wszystkich godzin:</t>
  </si>
  <si>
    <t>Ćwiczenia, lab. i projekty</t>
  </si>
  <si>
    <t>Analiza treści podstawowych (kolumna Podst)</t>
  </si>
  <si>
    <t>Godzin</t>
  </si>
  <si>
    <t>Jest</t>
  </si>
  <si>
    <t>Min.</t>
  </si>
  <si>
    <t>Nauki o organizacji</t>
  </si>
  <si>
    <t>Prawo</t>
  </si>
  <si>
    <t xml:space="preserve">Matematyka </t>
  </si>
  <si>
    <t>Mat</t>
  </si>
  <si>
    <t>x</t>
  </si>
  <si>
    <t>Razem:</t>
  </si>
  <si>
    <t>Analiza treści kierunkowych (kolumna Kier)</t>
  </si>
  <si>
    <t>Godz.</t>
  </si>
  <si>
    <t>Analiza innych treści (kolumna Inne)</t>
  </si>
  <si>
    <t>Program</t>
  </si>
  <si>
    <t>Kryterium</t>
  </si>
  <si>
    <t>Uwagi</t>
  </si>
  <si>
    <t xml:space="preserve">Przedmioty humanistyczne: </t>
  </si>
  <si>
    <t xml:space="preserve"> Minimum wymagane przez standard</t>
  </si>
  <si>
    <t xml:space="preserve">Wychowanie fizyczne: </t>
  </si>
  <si>
    <t xml:space="preserve">Treści obieralne (kolumna Ob.): </t>
  </si>
  <si>
    <t xml:space="preserve"> Rozp. MNiSW: min. 30%</t>
  </si>
  <si>
    <t>Praktyki (po 6. semestrze 4 tyg.)</t>
  </si>
  <si>
    <t>Efektów inż.</t>
  </si>
  <si>
    <t>Nauk społ.</t>
  </si>
  <si>
    <t>Inżynieria zarządzania</t>
  </si>
  <si>
    <t xml:space="preserve">Przedmioty ogólnouczelniane: </t>
  </si>
  <si>
    <t>Minimum przyjęte przez WIZ PP:</t>
  </si>
  <si>
    <t>Minimum punktów ECTS (przyjęte przez WIZ PP):</t>
  </si>
  <si>
    <t>Minimum (przyjęte przez WIZ PP) :</t>
  </si>
  <si>
    <t>Socjologia/Psychologia społeczna</t>
  </si>
  <si>
    <t>Filozofia/Etyka</t>
  </si>
  <si>
    <t xml:space="preserve">ECTS w odn. do efektów prow. do stopnia inż. : </t>
  </si>
  <si>
    <t>Minimum przyjęte przez WIZ PP</t>
  </si>
  <si>
    <t>POT 1 Projektowanie ergonomiczne / Ergonomia produktu</t>
  </si>
  <si>
    <t>POT 2 Wdrażanie systemów informatycznych / Projektowanie stron www</t>
  </si>
  <si>
    <t>POT 3 Gospodarka magazynowa / Organizacja produkcji i logistyki w przemyśle samochodowym</t>
  </si>
  <si>
    <t>Technologia maszyn i proj. proc. technologicznych 1</t>
  </si>
  <si>
    <t>Technologia maszyn i proj. proc. technologicznych 2</t>
  </si>
  <si>
    <t>od 2017r.0 ECTS</t>
  </si>
  <si>
    <t xml:space="preserve">Systemy wynagrodzeń </t>
  </si>
  <si>
    <t>Infrastruktura Przemysłu 4.0</t>
  </si>
  <si>
    <t>Gospodarka oparta na wiedzy</t>
  </si>
  <si>
    <t>POK 4 Marketing w handlu i usługach / Negocjacje i techniki negocjacyjne</t>
  </si>
  <si>
    <t xml:space="preserve"> 45% pkt ECTS (WIZ PP)</t>
  </si>
  <si>
    <t>ECTS związ. z bad.</t>
  </si>
  <si>
    <t>Zaawansowane funkcje MS Office</t>
  </si>
  <si>
    <t xml:space="preserve">Komputerowe projektowanie konstrukcji </t>
  </si>
  <si>
    <t>Statystyka opisowa z elementami stosowanej</t>
  </si>
  <si>
    <t>Telekomunikacja /Podstawy teorii sygnałów, systemów i informacji</t>
  </si>
  <si>
    <t>Systemy informacyjne zarządzania</t>
  </si>
  <si>
    <t>Programowanie 1</t>
  </si>
  <si>
    <t>Programowanie 2</t>
  </si>
  <si>
    <t>Komputerowa grafika inżynierska</t>
  </si>
  <si>
    <t>Automatyka i robotyka przemysłowa / Mobilne systemy transportowe</t>
  </si>
  <si>
    <t>POK 1 Konkurencyjność przedsiębiorstw / Podstawy ubezpieczeń gospodarczych i społecznych</t>
  </si>
  <si>
    <t>POK 2 Komunikacja interkulturowa / Struktury organizacyjne współczesnych przedsiębiorstw</t>
  </si>
  <si>
    <t>POT 4 Inteligentne systemy wspomagania zarządzania /  Zarządzanie bezpieczeństwem systemów informatycznych</t>
  </si>
  <si>
    <t>POK 3 Ekonomia zrównoważonego rozwoju/ Procesy innowacyjne i polityka patentowa</t>
  </si>
  <si>
    <t>Program studiów I stopnia - studia niestacjonarne</t>
  </si>
  <si>
    <t>Teoretyczne podstawy jakości</t>
  </si>
  <si>
    <t>Punkty ECTS w odnies. do</t>
  </si>
  <si>
    <t>NS</t>
  </si>
  <si>
    <t>NT</t>
  </si>
  <si>
    <t>Materiałoznawstwo - właściwości i zastosowania materiałów</t>
  </si>
  <si>
    <t>Seminarium dyplomowe z elementami badań naukowych</t>
  </si>
  <si>
    <t>Elementy prawa</t>
  </si>
  <si>
    <t>No.</t>
  </si>
  <si>
    <t>Exam</t>
  </si>
  <si>
    <t>Lec</t>
  </si>
  <si>
    <t>Ex</t>
  </si>
  <si>
    <t>Lab</t>
  </si>
  <si>
    <t>Proj</t>
  </si>
  <si>
    <t>Sem</t>
  </si>
  <si>
    <t>Mathematics</t>
  </si>
  <si>
    <t>Foreign Language</t>
  </si>
  <si>
    <t>Physical Exercises</t>
  </si>
  <si>
    <t>A Short Course in Occupational Safety</t>
  </si>
  <si>
    <t>Finances</t>
  </si>
  <si>
    <t>Organization Theory</t>
  </si>
  <si>
    <t>Social Psychology / Sociology</t>
  </si>
  <si>
    <t>Financial Accounting</t>
  </si>
  <si>
    <t>Organization of work station and work study</t>
  </si>
  <si>
    <t>Chemistry / Technical Physics</t>
  </si>
  <si>
    <t>Project Management</t>
  </si>
  <si>
    <t>Production Management</t>
  </si>
  <si>
    <t>Human Resources Management</t>
  </si>
  <si>
    <t>Law Elements</t>
  </si>
  <si>
    <t>Electronics and Electrical Engineering / Quantum Physics</t>
  </si>
  <si>
    <t>Organization of Production Preparation / Organization of Supporting Processes</t>
  </si>
  <si>
    <t>Software Engineering</t>
  </si>
  <si>
    <t>Management Information Systems</t>
  </si>
  <si>
    <t>Intellectual Property</t>
  </si>
  <si>
    <t>Internship (160h)</t>
  </si>
  <si>
    <t>Payment Systems</t>
  </si>
  <si>
    <t>Machine Technology and Design of Production Processes 1</t>
  </si>
  <si>
    <t>EC(tl1) Ergonomics-oriented Design / Product Ergonomics</t>
  </si>
  <si>
    <t>Materials Science – properties and applications of materials</t>
  </si>
  <si>
    <t>Computer programming 1</t>
  </si>
  <si>
    <t>Infrastructure of Industry 4.0</t>
  </si>
  <si>
    <t>Knowledge-based economy</t>
  </si>
  <si>
    <t>Rekrutacja 2020/21 RW 01.04.2019</t>
  </si>
  <si>
    <t>Semester 1:</t>
  </si>
  <si>
    <t>Macroeconomics</t>
  </si>
  <si>
    <t>Statistical Mathods in Scientific Research</t>
  </si>
  <si>
    <t>Enterprise Management</t>
  </si>
  <si>
    <t>Strategic Management</t>
  </si>
  <si>
    <t>Operational Research and Econometrics</t>
  </si>
  <si>
    <t>Managerial Accounting</t>
  </si>
  <si>
    <t>Law</t>
  </si>
  <si>
    <t>Specialization module 1
Designing Management Information Systems</t>
  </si>
  <si>
    <t>a. Designing Management Information Systems</t>
  </si>
  <si>
    <t>Elective 1: Business Planning / Designing and Assessment of Investment Projects</t>
  </si>
  <si>
    <t>Innovations Management</t>
  </si>
  <si>
    <t>Specialization module 3
Managing Network and International Enterprise</t>
  </si>
  <si>
    <t xml:space="preserve">a. Managing International and Network Corporations </t>
  </si>
  <si>
    <t>b. International Marketing</t>
  </si>
  <si>
    <t>Specialization module 4
Entrepreneurship</t>
  </si>
  <si>
    <t>a. Entrepreneurship in Contemporary Economy</t>
  </si>
  <si>
    <t>b. Technological Entrepreneurship</t>
  </si>
  <si>
    <t>Specialization module 5
Customer Relationship Management</t>
  </si>
  <si>
    <t>a. Customer Relationship Management</t>
  </si>
  <si>
    <t>Specialization module 6
Quality Management</t>
  </si>
  <si>
    <t>a. Contemporary Concepts and Methods of Quality Management</t>
  </si>
  <si>
    <t>Designing of logistics systems &amp; processes</t>
  </si>
  <si>
    <t xml:space="preserve">Marketing of logistic services </t>
  </si>
  <si>
    <t>Project management</t>
  </si>
  <si>
    <t>E-business</t>
  </si>
  <si>
    <t>Business unit management</t>
  </si>
  <si>
    <t>Faculty of Engineering Management</t>
  </si>
  <si>
    <t>Semester: 2</t>
  </si>
  <si>
    <t>Semester: 4</t>
  </si>
  <si>
    <t>Semester: 6</t>
  </si>
  <si>
    <t xml:space="preserve"> 1st degree: Engineering Management </t>
  </si>
  <si>
    <t xml:space="preserve"> 2nd degree: Engineering Management, Managing Enterprise of the Future</t>
  </si>
  <si>
    <t xml:space="preserve"> 2nd degree: Logistics, Logistics Systems</t>
  </si>
  <si>
    <t>Elective 3: Internet technologies and services / Economic insurance</t>
  </si>
  <si>
    <t>Elective4: Gamification in management / Operational and Financial Risk Management</t>
  </si>
  <si>
    <t>Team Management</t>
  </si>
  <si>
    <t xml:space="preserve">Logistics Management </t>
  </si>
  <si>
    <t xml:space="preserve">Computer systems in logistics </t>
  </si>
  <si>
    <t>Decision making and aiding in logistics</t>
  </si>
  <si>
    <t>Insurance in logistics</t>
  </si>
  <si>
    <t>Global standards in logistics</t>
  </si>
  <si>
    <t>PO4: Sustainability in Logistics and Supply chain management / Materials management in Circular Economy</t>
  </si>
  <si>
    <t>PO5: Inventory management for logistics systems / Physical distribution logistics</t>
  </si>
  <si>
    <t xml:space="preserve">PO6: Lean production and logistics / Location analysis for logistics systems </t>
  </si>
  <si>
    <t xml:space="preserve">Web Page Design </t>
  </si>
  <si>
    <t>Organizational Structures of Contemporary Enterprises</t>
  </si>
  <si>
    <t>Warehouse Management</t>
  </si>
  <si>
    <t>Enterprise Competitiveness</t>
  </si>
  <si>
    <t>Intelligent Management Support Systems</t>
  </si>
  <si>
    <t>Semester 3:</t>
  </si>
  <si>
    <t>A</t>
  </si>
  <si>
    <t>I</t>
  </si>
  <si>
    <t>V</t>
  </si>
  <si>
    <t>Courses</t>
  </si>
  <si>
    <t>Automation and Industrial Robotics</t>
  </si>
  <si>
    <t>Summer semester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</si>
</sst>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8"/>
      <color indexed="8"/>
      <name val="Tahoma"/>
      <family val="2"/>
      <charset val="238"/>
    </font>
    <font>
      <b/>
      <sz val="9"/>
      <name val="Arial CE"/>
      <family val="2"/>
      <charset val="238"/>
    </font>
    <font>
      <sz val="9"/>
      <color indexed="22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9"/>
      <color indexed="9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 CE"/>
      <charset val="238"/>
    </font>
    <font>
      <b/>
      <sz val="10"/>
      <color rgb="FFFFFF00"/>
      <name val="Arial CE"/>
      <family val="2"/>
      <charset val="238"/>
    </font>
    <font>
      <sz val="10"/>
      <color rgb="FFFFFF00"/>
      <name val="Arial CE"/>
      <family val="2"/>
      <charset val="238"/>
    </font>
    <font>
      <b/>
      <i/>
      <sz val="9"/>
      <color rgb="FFFFFF00"/>
      <name val="Arial CE"/>
      <family val="2"/>
      <charset val="238"/>
    </font>
    <font>
      <sz val="9"/>
      <color rgb="FFFFFF00"/>
      <name val="Arial CE"/>
      <family val="2"/>
      <charset val="238"/>
    </font>
    <font>
      <b/>
      <sz val="9"/>
      <color rgb="FFFFFF00"/>
      <name val="Arial CE"/>
      <family val="2"/>
      <charset val="238"/>
    </font>
    <font>
      <b/>
      <sz val="9"/>
      <color rgb="FFFFFF00"/>
      <name val="Arial CE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rgb="FFFFFF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rgb="FFFFFF00"/>
      <name val="Times New Roman"/>
      <family val="1"/>
      <charset val="238"/>
    </font>
    <font>
      <b/>
      <sz val="11"/>
      <color rgb="FFFFFF00"/>
      <name val="Times New Roman"/>
      <family val="1"/>
      <charset val="238"/>
    </font>
    <font>
      <b/>
      <sz val="16"/>
      <name val="Times New Roman"/>
      <family val="1"/>
      <charset val="238"/>
    </font>
  </fonts>
  <fills count="48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11"/>
        <bgColor indexed="49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8"/>
        <bgColor indexed="32"/>
      </patternFill>
    </fill>
    <fill>
      <patternFill patternType="solid">
        <fgColor indexed="12"/>
        <bgColor indexed="39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31"/>
      </patternFill>
    </fill>
    <fill>
      <patternFill patternType="solid">
        <fgColor rgb="FFC0C0C0"/>
        <bgColor indexed="31"/>
      </patternFill>
    </fill>
    <fill>
      <patternFill patternType="solid">
        <fgColor rgb="FFC0C0C0"/>
        <bgColor indexed="26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rgb="FF00FF00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3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3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4.9989318521683403E-2"/>
        <bgColor indexed="60"/>
      </patternFill>
    </fill>
    <fill>
      <patternFill patternType="solid">
        <fgColor theme="0" tint="-0.249977111117893"/>
        <bgColor indexed="32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0.14999847407452621"/>
        <bgColor rgb="FF000000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4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48"/>
      </bottom>
      <diagonal/>
    </border>
    <border>
      <left/>
      <right style="thin">
        <color indexed="18"/>
      </right>
      <top style="thin">
        <color indexed="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ck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 style="thin">
        <color indexed="23"/>
      </bottom>
      <diagonal/>
    </border>
    <border>
      <left style="thin">
        <color indexed="18"/>
      </left>
      <right style="thin">
        <color indexed="9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/>
      <bottom style="thin">
        <color indexed="18"/>
      </bottom>
      <diagonal/>
    </border>
    <border>
      <left style="thin">
        <color indexed="8"/>
      </left>
      <right/>
      <top style="thin">
        <color indexed="8"/>
      </top>
      <bottom style="thin">
        <color indexed="18"/>
      </bottom>
      <diagonal/>
    </border>
    <border>
      <left/>
      <right/>
      <top style="thin">
        <color indexed="8"/>
      </top>
      <bottom style="thin">
        <color indexed="18"/>
      </bottom>
      <diagonal/>
    </border>
    <border>
      <left/>
      <right style="thin">
        <color indexed="22"/>
      </right>
      <top style="thin">
        <color indexed="48"/>
      </top>
      <bottom style="thin">
        <color indexed="48"/>
      </bottom>
      <diagonal/>
    </border>
    <border>
      <left/>
      <right style="thin">
        <color indexed="8"/>
      </right>
      <top style="thin">
        <color indexed="48"/>
      </top>
      <bottom style="thin">
        <color indexed="48"/>
      </bottom>
      <diagonal/>
    </border>
    <border>
      <left/>
      <right style="thin">
        <color indexed="22"/>
      </right>
      <top/>
      <bottom style="thin">
        <color indexed="55"/>
      </bottom>
      <diagonal/>
    </border>
    <border>
      <left/>
      <right style="thin">
        <color indexed="8"/>
      </right>
      <top/>
      <bottom style="thin">
        <color indexed="55"/>
      </bottom>
      <diagonal/>
    </border>
    <border>
      <left/>
      <right style="thin">
        <color indexed="22"/>
      </right>
      <top style="thin">
        <color indexed="55"/>
      </top>
      <bottom style="thin">
        <color indexed="55"/>
      </bottom>
      <diagonal/>
    </border>
    <border>
      <left/>
      <right style="thin">
        <color indexed="8"/>
      </right>
      <top style="thin">
        <color indexed="55"/>
      </top>
      <bottom style="thin">
        <color indexed="55"/>
      </bottom>
      <diagonal/>
    </border>
    <border>
      <left/>
      <right style="thin">
        <color indexed="18"/>
      </right>
      <top style="thin">
        <color indexed="55"/>
      </top>
      <bottom style="thin">
        <color indexed="18"/>
      </bottom>
      <diagonal/>
    </border>
    <border>
      <left style="thin">
        <color indexed="18"/>
      </left>
      <right style="thin">
        <color indexed="8"/>
      </right>
      <top style="thin">
        <color indexed="55"/>
      </top>
      <bottom style="thin">
        <color indexed="18"/>
      </bottom>
      <diagonal/>
    </border>
    <border>
      <left style="thin">
        <color indexed="18"/>
      </left>
      <right style="thin">
        <color indexed="8"/>
      </right>
      <top style="thin">
        <color indexed="1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8"/>
      </bottom>
      <diagonal/>
    </border>
    <border>
      <left/>
      <right/>
      <top style="thin">
        <color indexed="18"/>
      </top>
      <bottom style="thin">
        <color indexed="8"/>
      </bottom>
      <diagonal/>
    </border>
    <border>
      <left/>
      <right style="thin">
        <color indexed="8"/>
      </right>
      <top style="thin">
        <color indexed="1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48"/>
      </bottom>
      <diagonal/>
    </border>
    <border>
      <left/>
      <right/>
      <top style="thin">
        <color indexed="48"/>
      </top>
      <bottom style="thick">
        <color indexed="9"/>
      </bottom>
      <diagonal/>
    </border>
    <border>
      <left/>
      <right/>
      <top/>
      <bottom style="thin">
        <color indexed="4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/>
      <bottom style="thin">
        <color indexed="9"/>
      </bottom>
      <diagonal/>
    </border>
    <border>
      <left style="thin">
        <color indexed="9"/>
      </left>
      <right style="thin">
        <color indexed="8"/>
      </right>
      <top/>
      <bottom style="thin">
        <color indexed="48"/>
      </bottom>
      <diagonal/>
    </border>
    <border>
      <left style="thin">
        <color indexed="9"/>
      </left>
      <right style="thin">
        <color indexed="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8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 style="thin">
        <color indexed="9"/>
      </bottom>
      <diagonal/>
    </border>
    <border>
      <left/>
      <right style="thin">
        <color indexed="22"/>
      </right>
      <top/>
      <bottom style="thin">
        <color indexed="48"/>
      </bottom>
      <diagonal/>
    </border>
    <border>
      <left/>
      <right style="thin">
        <color indexed="8"/>
      </right>
      <top/>
      <bottom style="thin">
        <color indexed="48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/>
      <right style="thin">
        <color indexed="9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18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theme="4" tint="0.79998168889431442"/>
      </top>
      <bottom/>
      <diagonal/>
    </border>
    <border>
      <left/>
      <right/>
      <top style="thin">
        <color theme="4" tint="0.79998168889431442"/>
      </top>
      <bottom/>
      <diagonal/>
    </border>
    <border>
      <left/>
      <right style="thin">
        <color indexed="64"/>
      </right>
      <top style="thin">
        <color theme="4" tint="0.79998168889431442"/>
      </top>
      <bottom/>
      <diagonal/>
    </border>
    <border>
      <left style="thin">
        <color indexed="64"/>
      </left>
      <right/>
      <top style="thin">
        <color theme="4" tint="0.79998168889431442"/>
      </top>
      <bottom/>
      <diagonal/>
    </border>
    <border>
      <left/>
      <right/>
      <top/>
      <bottom style="thin">
        <color theme="4" tint="0.79998168889431442"/>
      </bottom>
      <diagonal/>
    </border>
    <border>
      <left/>
      <right style="thin">
        <color indexed="64"/>
      </right>
      <top style="thin">
        <color theme="3" tint="0.79998168889431442"/>
      </top>
      <bottom/>
      <diagonal/>
    </border>
    <border>
      <left/>
      <right style="thin">
        <color indexed="64"/>
      </right>
      <top/>
      <bottom style="thin">
        <color theme="4" tint="0.7999816888943144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6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3" borderId="1" applyNumberFormat="0" applyAlignment="0" applyProtection="0"/>
    <xf numFmtId="0" fontId="4" fillId="11" borderId="2" applyNumberFormat="0" applyAlignment="0" applyProtection="0"/>
    <xf numFmtId="0" fontId="5" fillId="0" borderId="3" applyNumberFormat="0" applyFill="0" applyAlignment="0" applyProtection="0"/>
    <xf numFmtId="0" fontId="6" fillId="12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/>
    <xf numFmtId="0" fontId="10" fillId="11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14" borderId="9" applyNumberFormat="0" applyAlignment="0" applyProtection="0"/>
    <xf numFmtId="0" fontId="1" fillId="0" borderId="0"/>
    <xf numFmtId="0" fontId="31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3" fillId="27" borderId="1" applyNumberFormat="0" applyAlignment="0" applyProtection="0"/>
    <xf numFmtId="0" fontId="4" fillId="34" borderId="2" applyNumberFormat="0" applyAlignment="0" applyProtection="0"/>
    <xf numFmtId="0" fontId="6" fillId="35" borderId="4" applyNumberFormat="0" applyAlignment="0" applyProtection="0"/>
    <xf numFmtId="0" fontId="10" fillId="34" borderId="1" applyNumberFormat="0" applyAlignment="0" applyProtection="0"/>
    <xf numFmtId="9" fontId="31" fillId="0" borderId="0" applyFont="0" applyFill="0" applyBorder="0" applyAlignment="0" applyProtection="0"/>
    <xf numFmtId="0" fontId="31" fillId="36" borderId="9" applyNumberFormat="0" applyFont="0" applyAlignment="0" applyProtection="0"/>
  </cellStyleXfs>
  <cellXfs count="404">
    <xf numFmtId="0" fontId="0" fillId="0" borderId="0" xfId="0"/>
    <xf numFmtId="0" fontId="0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0" fillId="0" borderId="0" xfId="0" applyFill="1"/>
    <xf numFmtId="0" fontId="15" fillId="15" borderId="0" xfId="0" applyFont="1" applyFill="1"/>
    <xf numFmtId="0" fontId="0" fillId="15" borderId="0" xfId="0" applyFont="1" applyFill="1"/>
    <xf numFmtId="0" fontId="0" fillId="15" borderId="0" xfId="0" applyFont="1" applyFill="1" applyAlignment="1"/>
    <xf numFmtId="0" fontId="0" fillId="15" borderId="0" xfId="0" applyFont="1" applyFill="1" applyAlignment="1">
      <alignment horizontal="center"/>
    </xf>
    <xf numFmtId="0" fontId="0" fillId="15" borderId="0" xfId="0" applyFill="1"/>
    <xf numFmtId="0" fontId="18" fillId="13" borderId="0" xfId="0" applyFont="1" applyFill="1"/>
    <xf numFmtId="0" fontId="18" fillId="13" borderId="0" xfId="0" applyFont="1" applyFill="1" applyAlignment="1">
      <alignment horizontal="center"/>
    </xf>
    <xf numFmtId="0" fontId="18" fillId="13" borderId="10" xfId="0" applyFont="1" applyFill="1" applyBorder="1" applyAlignment="1">
      <alignment horizontal="center"/>
    </xf>
    <xf numFmtId="0" fontId="18" fillId="13" borderId="11" xfId="0" applyFont="1" applyFill="1" applyBorder="1" applyAlignment="1">
      <alignment horizontal="center"/>
    </xf>
    <xf numFmtId="0" fontId="18" fillId="13" borderId="0" xfId="0" applyFont="1" applyFill="1" applyBorder="1" applyAlignment="1">
      <alignment horizontal="center"/>
    </xf>
    <xf numFmtId="0" fontId="18" fillId="13" borderId="12" xfId="0" applyFont="1" applyFill="1" applyBorder="1" applyAlignment="1">
      <alignment horizontal="center"/>
    </xf>
    <xf numFmtId="0" fontId="19" fillId="16" borderId="11" xfId="0" applyFont="1" applyFill="1" applyBorder="1"/>
    <xf numFmtId="0" fontId="16" fillId="13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15" fillId="0" borderId="0" xfId="0" applyFont="1" applyFill="1"/>
    <xf numFmtId="0" fontId="18" fillId="11" borderId="0" xfId="0" applyFont="1" applyFill="1"/>
    <xf numFmtId="0" fontId="18" fillId="11" borderId="0" xfId="0" applyFont="1" applyFill="1" applyAlignment="1">
      <alignment horizontal="center"/>
    </xf>
    <xf numFmtId="0" fontId="18" fillId="11" borderId="10" xfId="0" applyFont="1" applyFill="1" applyBorder="1" applyAlignment="1">
      <alignment horizontal="center"/>
    </xf>
    <xf numFmtId="0" fontId="18" fillId="11" borderId="11" xfId="0" applyFont="1" applyFill="1" applyBorder="1" applyAlignment="1">
      <alignment horizontal="center"/>
    </xf>
    <xf numFmtId="0" fontId="18" fillId="11" borderId="0" xfId="0" applyFont="1" applyFill="1" applyBorder="1" applyAlignment="1">
      <alignment horizontal="center"/>
    </xf>
    <xf numFmtId="0" fontId="18" fillId="11" borderId="12" xfId="0" applyFont="1" applyFill="1" applyBorder="1" applyAlignment="1">
      <alignment horizontal="center"/>
    </xf>
    <xf numFmtId="0" fontId="16" fillId="11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15" fillId="0" borderId="0" xfId="0" applyFont="1"/>
    <xf numFmtId="0" fontId="18" fillId="13" borderId="0" xfId="0" applyFont="1" applyFill="1" applyBorder="1"/>
    <xf numFmtId="0" fontId="18" fillId="13" borderId="13" xfId="0" applyFont="1" applyFill="1" applyBorder="1"/>
    <xf numFmtId="0" fontId="18" fillId="13" borderId="13" xfId="0" applyFont="1" applyFill="1" applyBorder="1" applyAlignment="1">
      <alignment horizontal="center"/>
    </xf>
    <xf numFmtId="0" fontId="18" fillId="13" borderId="14" xfId="0" applyFont="1" applyFill="1" applyBorder="1" applyAlignment="1">
      <alignment horizontal="center"/>
    </xf>
    <xf numFmtId="0" fontId="18" fillId="13" borderId="15" xfId="0" applyFont="1" applyFill="1" applyBorder="1" applyAlignment="1">
      <alignment horizontal="center"/>
    </xf>
    <xf numFmtId="0" fontId="18" fillId="13" borderId="16" xfId="0" applyFont="1" applyFill="1" applyBorder="1" applyAlignment="1">
      <alignment horizontal="center"/>
    </xf>
    <xf numFmtId="0" fontId="19" fillId="16" borderId="17" xfId="0" applyFont="1" applyFill="1" applyBorder="1"/>
    <xf numFmtId="0" fontId="18" fillId="8" borderId="18" xfId="0" applyFont="1" applyFill="1" applyBorder="1" applyAlignment="1">
      <alignment horizontal="center"/>
    </xf>
    <xf numFmtId="0" fontId="16" fillId="15" borderId="0" xfId="0" applyFont="1" applyFill="1"/>
    <xf numFmtId="0" fontId="18" fillId="15" borderId="0" xfId="0" applyFont="1" applyFill="1" applyAlignment="1">
      <alignment horizontal="right"/>
    </xf>
    <xf numFmtId="0" fontId="18" fillId="15" borderId="0" xfId="0" applyFont="1" applyFill="1"/>
    <xf numFmtId="0" fontId="16" fillId="0" borderId="0" xfId="0" applyFont="1"/>
    <xf numFmtId="0" fontId="21" fillId="16" borderId="0" xfId="0" applyFont="1" applyFill="1" applyBorder="1" applyAlignment="1">
      <alignment horizontal="center"/>
    </xf>
    <xf numFmtId="0" fontId="16" fillId="11" borderId="0" xfId="0" applyFont="1" applyFill="1"/>
    <xf numFmtId="0" fontId="18" fillId="8" borderId="19" xfId="0" applyFont="1" applyFill="1" applyBorder="1" applyAlignment="1">
      <alignment horizontal="center"/>
    </xf>
    <xf numFmtId="0" fontId="19" fillId="16" borderId="0" xfId="0" applyFont="1" applyFill="1"/>
    <xf numFmtId="0" fontId="15" fillId="0" borderId="0" xfId="0" applyFont="1" applyFill="1" applyAlignment="1">
      <alignment horizontal="left"/>
    </xf>
    <xf numFmtId="0" fontId="18" fillId="11" borderId="0" xfId="0" applyFont="1" applyFill="1" applyBorder="1"/>
    <xf numFmtId="0" fontId="19" fillId="16" borderId="20" xfId="0" applyFont="1" applyFill="1" applyBorder="1"/>
    <xf numFmtId="0" fontId="22" fillId="0" borderId="0" xfId="0" applyFont="1"/>
    <xf numFmtId="0" fontId="18" fillId="11" borderId="13" xfId="0" applyFont="1" applyFill="1" applyBorder="1"/>
    <xf numFmtId="0" fontId="18" fillId="11" borderId="13" xfId="0" applyFont="1" applyFill="1" applyBorder="1" applyAlignment="1">
      <alignment horizontal="center"/>
    </xf>
    <xf numFmtId="0" fontId="18" fillId="11" borderId="14" xfId="0" applyFont="1" applyFill="1" applyBorder="1" applyAlignment="1">
      <alignment horizontal="center"/>
    </xf>
    <xf numFmtId="0" fontId="18" fillId="11" borderId="15" xfId="0" applyFont="1" applyFill="1" applyBorder="1" applyAlignment="1">
      <alignment horizontal="center"/>
    </xf>
    <xf numFmtId="0" fontId="18" fillId="11" borderId="16" xfId="0" applyFont="1" applyFill="1" applyBorder="1" applyAlignment="1">
      <alignment horizontal="center"/>
    </xf>
    <xf numFmtId="0" fontId="15" fillId="0" borderId="0" xfId="0" applyFont="1" applyFill="1" applyBorder="1"/>
    <xf numFmtId="0" fontId="18" fillId="13" borderId="0" xfId="0" applyFont="1" applyFill="1" applyBorder="1" applyAlignment="1">
      <alignment vertical="center"/>
    </xf>
    <xf numFmtId="0" fontId="18" fillId="13" borderId="10" xfId="0" applyFont="1" applyFill="1" applyBorder="1" applyAlignment="1">
      <alignment horizontal="center" vertical="center"/>
    </xf>
    <xf numFmtId="0" fontId="18" fillId="13" borderId="11" xfId="0" applyFont="1" applyFill="1" applyBorder="1" applyAlignment="1">
      <alignment horizontal="center" vertical="center"/>
    </xf>
    <xf numFmtId="0" fontId="18" fillId="13" borderId="0" xfId="0" applyFont="1" applyFill="1" applyBorder="1" applyAlignment="1">
      <alignment horizontal="center" vertical="center"/>
    </xf>
    <xf numFmtId="0" fontId="18" fillId="13" borderId="12" xfId="0" applyFont="1" applyFill="1" applyBorder="1" applyAlignment="1">
      <alignment horizontal="center" vertical="center"/>
    </xf>
    <xf numFmtId="0" fontId="16" fillId="13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8" fillId="13" borderId="0" xfId="0" applyFont="1" applyFill="1" applyAlignment="1">
      <alignment vertical="center"/>
    </xf>
    <xf numFmtId="0" fontId="16" fillId="13" borderId="0" xfId="0" applyFont="1" applyFill="1" applyBorder="1" applyAlignment="1">
      <alignment horizontal="center"/>
    </xf>
    <xf numFmtId="0" fontId="16" fillId="0" borderId="13" xfId="0" applyFont="1" applyBorder="1"/>
    <xf numFmtId="3" fontId="18" fillId="8" borderId="21" xfId="0" applyNumberFormat="1" applyFont="1" applyFill="1" applyBorder="1"/>
    <xf numFmtId="3" fontId="18" fillId="13" borderId="22" xfId="0" applyNumberFormat="1" applyFont="1" applyFill="1" applyBorder="1"/>
    <xf numFmtId="9" fontId="18" fillId="8" borderId="23" xfId="0" applyNumberFormat="1" applyFont="1" applyFill="1" applyBorder="1"/>
    <xf numFmtId="9" fontId="18" fillId="13" borderId="24" xfId="0" applyNumberFormat="1" applyFon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right"/>
    </xf>
    <xf numFmtId="9" fontId="16" fillId="0" borderId="0" xfId="0" applyNumberFormat="1" applyFont="1" applyFill="1" applyBorder="1"/>
    <xf numFmtId="0" fontId="16" fillId="0" borderId="0" xfId="0" applyFont="1" applyBorder="1"/>
    <xf numFmtId="0" fontId="16" fillId="15" borderId="25" xfId="0" applyFont="1" applyFill="1" applyBorder="1" applyAlignment="1">
      <alignment horizontal="right"/>
    </xf>
    <xf numFmtId="9" fontId="16" fillId="15" borderId="26" xfId="0" applyNumberFormat="1" applyFont="1" applyFill="1" applyBorder="1"/>
    <xf numFmtId="0" fontId="16" fillId="15" borderId="14" xfId="0" applyFont="1" applyFill="1" applyBorder="1" applyAlignment="1">
      <alignment horizontal="right"/>
    </xf>
    <xf numFmtId="9" fontId="16" fillId="15" borderId="13" xfId="0" applyNumberFormat="1" applyFont="1" applyFill="1" applyBorder="1"/>
    <xf numFmtId="0" fontId="16" fillId="13" borderId="10" xfId="0" applyFont="1" applyFill="1" applyBorder="1" applyAlignment="1">
      <alignment horizontal="right"/>
    </xf>
    <xf numFmtId="9" fontId="16" fillId="13" borderId="0" xfId="0" applyNumberFormat="1" applyFont="1" applyFill="1" applyBorder="1"/>
    <xf numFmtId="0" fontId="16" fillId="4" borderId="0" xfId="0" applyFont="1" applyFill="1" applyBorder="1"/>
    <xf numFmtId="0" fontId="16" fillId="16" borderId="12" xfId="0" applyFont="1" applyFill="1" applyBorder="1"/>
    <xf numFmtId="0" fontId="18" fillId="13" borderId="10" xfId="0" applyFont="1" applyFill="1" applyBorder="1" applyAlignment="1">
      <alignment horizontal="right"/>
    </xf>
    <xf numFmtId="9" fontId="16" fillId="13" borderId="27" xfId="0" applyNumberFormat="1" applyFont="1" applyFill="1" applyBorder="1" applyAlignment="1">
      <alignment horizontal="center"/>
    </xf>
    <xf numFmtId="0" fontId="18" fillId="17" borderId="28" xfId="0" applyFont="1" applyFill="1" applyBorder="1"/>
    <xf numFmtId="0" fontId="18" fillId="13" borderId="29" xfId="0" applyFont="1" applyFill="1" applyBorder="1"/>
    <xf numFmtId="0" fontId="16" fillId="11" borderId="10" xfId="0" applyFont="1" applyFill="1" applyBorder="1" applyAlignment="1">
      <alignment horizontal="right"/>
    </xf>
    <xf numFmtId="9" fontId="16" fillId="11" borderId="27" xfId="0" applyNumberFormat="1" applyFont="1" applyFill="1" applyBorder="1"/>
    <xf numFmtId="0" fontId="16" fillId="17" borderId="30" xfId="0" applyFont="1" applyFill="1" applyBorder="1"/>
    <xf numFmtId="0" fontId="18" fillId="11" borderId="29" xfId="0" applyFont="1" applyFill="1" applyBorder="1"/>
    <xf numFmtId="0" fontId="18" fillId="11" borderId="10" xfId="0" applyFont="1" applyFill="1" applyBorder="1" applyAlignment="1">
      <alignment horizontal="right"/>
    </xf>
    <xf numFmtId="9" fontId="16" fillId="11" borderId="27" xfId="0" applyNumberFormat="1" applyFont="1" applyFill="1" applyBorder="1" applyAlignment="1">
      <alignment horizontal="center"/>
    </xf>
    <xf numFmtId="0" fontId="18" fillId="17" borderId="30" xfId="0" applyFont="1" applyFill="1" applyBorder="1"/>
    <xf numFmtId="9" fontId="16" fillId="13" borderId="27" xfId="0" applyNumberFormat="1" applyFont="1" applyFill="1" applyBorder="1"/>
    <xf numFmtId="0" fontId="16" fillId="17" borderId="27" xfId="0" applyFont="1" applyFill="1" applyBorder="1"/>
    <xf numFmtId="0" fontId="18" fillId="17" borderId="27" xfId="0" applyFont="1" applyFill="1" applyBorder="1"/>
    <xf numFmtId="0" fontId="18" fillId="4" borderId="31" xfId="0" applyFont="1" applyFill="1" applyBorder="1"/>
    <xf numFmtId="0" fontId="18" fillId="13" borderId="16" xfId="0" applyFont="1" applyFill="1" applyBorder="1"/>
    <xf numFmtId="0" fontId="16" fillId="0" borderId="0" xfId="0" applyFont="1" applyAlignment="1">
      <alignment horizontal="right"/>
    </xf>
    <xf numFmtId="0" fontId="16" fillId="15" borderId="32" xfId="0" applyFont="1" applyFill="1" applyBorder="1"/>
    <xf numFmtId="0" fontId="16" fillId="15" borderId="33" xfId="0" applyFont="1" applyFill="1" applyBorder="1"/>
    <xf numFmtId="0" fontId="18" fillId="13" borderId="10" xfId="0" applyFont="1" applyFill="1" applyBorder="1"/>
    <xf numFmtId="0" fontId="0" fillId="0" borderId="0" xfId="0" applyAlignment="1">
      <alignment horizontal="center"/>
    </xf>
    <xf numFmtId="0" fontId="16" fillId="11" borderId="0" xfId="0" applyFont="1" applyFill="1" applyBorder="1" applyAlignment="1">
      <alignment horizontal="center"/>
    </xf>
    <xf numFmtId="0" fontId="16" fillId="16" borderId="34" xfId="0" applyFont="1" applyFill="1" applyBorder="1"/>
    <xf numFmtId="0" fontId="16" fillId="16" borderId="35" xfId="0" applyFont="1" applyFill="1" applyBorder="1"/>
    <xf numFmtId="0" fontId="16" fillId="16" borderId="36" xfId="0" applyFont="1" applyFill="1" applyBorder="1"/>
    <xf numFmtId="0" fontId="16" fillId="16" borderId="37" xfId="0" applyFont="1" applyFill="1" applyBorder="1"/>
    <xf numFmtId="0" fontId="16" fillId="16" borderId="38" xfId="0" applyFont="1" applyFill="1" applyBorder="1"/>
    <xf numFmtId="0" fontId="16" fillId="16" borderId="39" xfId="0" applyFont="1" applyFill="1" applyBorder="1"/>
    <xf numFmtId="1" fontId="18" fillId="8" borderId="40" xfId="0" applyNumberFormat="1" applyFont="1" applyFill="1" applyBorder="1"/>
    <xf numFmtId="0" fontId="18" fillId="8" borderId="41" xfId="0" applyFont="1" applyFill="1" applyBorder="1"/>
    <xf numFmtId="0" fontId="18" fillId="13" borderId="24" xfId="0" applyFont="1" applyFill="1" applyBorder="1"/>
    <xf numFmtId="0" fontId="18" fillId="13" borderId="42" xfId="0" applyFont="1" applyFill="1" applyBorder="1"/>
    <xf numFmtId="0" fontId="18" fillId="0" borderId="0" xfId="0" applyFont="1" applyFill="1" applyBorder="1"/>
    <xf numFmtId="0" fontId="16" fillId="15" borderId="26" xfId="0" applyFont="1" applyFill="1" applyBorder="1"/>
    <xf numFmtId="0" fontId="16" fillId="15" borderId="10" xfId="0" applyFont="1" applyFill="1" applyBorder="1" applyAlignment="1">
      <alignment horizontal="right"/>
    </xf>
    <xf numFmtId="0" fontId="16" fillId="15" borderId="0" xfId="0" applyFont="1" applyFill="1" applyBorder="1"/>
    <xf numFmtId="0" fontId="16" fillId="11" borderId="43" xfId="0" applyFont="1" applyFill="1" applyBorder="1" applyAlignment="1">
      <alignment horizontal="right"/>
    </xf>
    <xf numFmtId="0" fontId="16" fillId="11" borderId="44" xfId="0" applyFont="1" applyFill="1" applyBorder="1" applyAlignment="1">
      <alignment horizontal="center"/>
    </xf>
    <xf numFmtId="0" fontId="16" fillId="11" borderId="0" xfId="0" applyFont="1" applyFill="1" applyBorder="1"/>
    <xf numFmtId="0" fontId="16" fillId="11" borderId="12" xfId="0" applyFont="1" applyFill="1" applyBorder="1"/>
    <xf numFmtId="0" fontId="16" fillId="13" borderId="45" xfId="0" applyFont="1" applyFill="1" applyBorder="1" applyAlignment="1">
      <alignment horizontal="center"/>
    </xf>
    <xf numFmtId="1" fontId="18" fillId="8" borderId="46" xfId="0" applyNumberFormat="1" applyFont="1" applyFill="1" applyBorder="1" applyAlignment="1">
      <alignment horizontal="center"/>
    </xf>
    <xf numFmtId="0" fontId="18" fillId="8" borderId="46" xfId="0" applyFont="1" applyFill="1" applyBorder="1" applyAlignment="1">
      <alignment horizontal="center"/>
    </xf>
    <xf numFmtId="0" fontId="18" fillId="13" borderId="46" xfId="0" applyFont="1" applyFill="1" applyBorder="1"/>
    <xf numFmtId="0" fontId="18" fillId="13" borderId="46" xfId="0" applyFont="1" applyFill="1" applyBorder="1" applyAlignment="1">
      <alignment horizontal="center"/>
    </xf>
    <xf numFmtId="0" fontId="16" fillId="13" borderId="47" xfId="0" applyFont="1" applyFill="1" applyBorder="1"/>
    <xf numFmtId="0" fontId="16" fillId="13" borderId="44" xfId="0" applyFont="1" applyFill="1" applyBorder="1"/>
    <xf numFmtId="0" fontId="16" fillId="13" borderId="31" xfId="0" applyFont="1" applyFill="1" applyBorder="1"/>
    <xf numFmtId="0" fontId="16" fillId="11" borderId="48" xfId="0" applyFont="1" applyFill="1" applyBorder="1"/>
    <xf numFmtId="0" fontId="16" fillId="11" borderId="49" xfId="0" applyFont="1" applyFill="1" applyBorder="1"/>
    <xf numFmtId="0" fontId="16" fillId="13" borderId="48" xfId="0" applyFont="1" applyFill="1" applyBorder="1"/>
    <xf numFmtId="0" fontId="16" fillId="13" borderId="49" xfId="0" applyFont="1" applyFill="1" applyBorder="1"/>
    <xf numFmtId="0" fontId="16" fillId="13" borderId="24" xfId="0" applyFont="1" applyFill="1" applyBorder="1" applyAlignment="1">
      <alignment horizontal="center"/>
    </xf>
    <xf numFmtId="1" fontId="18" fillId="8" borderId="50" xfId="0" applyNumberFormat="1" applyFont="1" applyFill="1" applyBorder="1" applyAlignment="1">
      <alignment horizontal="center"/>
    </xf>
    <xf numFmtId="0" fontId="18" fillId="8" borderId="50" xfId="0" applyFont="1" applyFill="1" applyBorder="1" applyAlignment="1">
      <alignment horizontal="center"/>
    </xf>
    <xf numFmtId="0" fontId="18" fillId="13" borderId="50" xfId="0" applyFont="1" applyFill="1" applyBorder="1"/>
    <xf numFmtId="0" fontId="18" fillId="13" borderId="50" xfId="0" applyFont="1" applyFill="1" applyBorder="1" applyAlignment="1">
      <alignment horizontal="center"/>
    </xf>
    <xf numFmtId="0" fontId="16" fillId="13" borderId="51" xfId="0" applyFont="1" applyFill="1" applyBorder="1"/>
    <xf numFmtId="0" fontId="16" fillId="13" borderId="52" xfId="0" applyFont="1" applyFill="1" applyBorder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/>
    <xf numFmtId="0" fontId="25" fillId="16" borderId="0" xfId="0" applyFont="1" applyFill="1" applyAlignment="1">
      <alignment horizontal="center"/>
    </xf>
    <xf numFmtId="0" fontId="25" fillId="16" borderId="10" xfId="0" applyFont="1" applyFill="1" applyBorder="1" applyAlignment="1">
      <alignment horizontal="center"/>
    </xf>
    <xf numFmtId="0" fontId="25" fillId="16" borderId="11" xfId="0" applyFont="1" applyFill="1" applyBorder="1" applyAlignment="1">
      <alignment horizontal="center"/>
    </xf>
    <xf numFmtId="0" fontId="25" fillId="16" borderId="12" xfId="0" applyFont="1" applyFill="1" applyBorder="1" applyAlignment="1">
      <alignment horizontal="center"/>
    </xf>
    <xf numFmtId="0" fontId="26" fillId="16" borderId="17" xfId="0" applyFont="1" applyFill="1" applyBorder="1" applyAlignment="1">
      <alignment horizontal="center"/>
    </xf>
    <xf numFmtId="0" fontId="26" fillId="0" borderId="0" xfId="0" applyFont="1" applyFill="1"/>
    <xf numFmtId="0" fontId="26" fillId="0" borderId="0" xfId="0" applyFont="1"/>
    <xf numFmtId="0" fontId="27" fillId="16" borderId="53" xfId="0" applyFont="1" applyFill="1" applyBorder="1"/>
    <xf numFmtId="0" fontId="28" fillId="16" borderId="53" xfId="0" applyFont="1" applyFill="1" applyBorder="1"/>
    <xf numFmtId="0" fontId="29" fillId="16" borderId="54" xfId="0" applyFont="1" applyFill="1" applyBorder="1" applyAlignment="1">
      <alignment horizontal="center"/>
    </xf>
    <xf numFmtId="0" fontId="29" fillId="16" borderId="19" xfId="0" applyFont="1" applyFill="1" applyBorder="1" applyAlignment="1">
      <alignment horizontal="center"/>
    </xf>
    <xf numFmtId="0" fontId="29" fillId="16" borderId="53" xfId="0" applyFont="1" applyFill="1" applyBorder="1" applyAlignment="1">
      <alignment horizontal="center"/>
    </xf>
    <xf numFmtId="0" fontId="28" fillId="16" borderId="11" xfId="0" applyFont="1" applyFill="1" applyBorder="1"/>
    <xf numFmtId="0" fontId="28" fillId="16" borderId="17" xfId="0" applyFont="1" applyFill="1" applyBorder="1"/>
    <xf numFmtId="0" fontId="28" fillId="16" borderId="0" xfId="0" applyFont="1" applyFill="1" applyAlignment="1">
      <alignment horizontal="center"/>
    </xf>
    <xf numFmtId="0" fontId="28" fillId="16" borderId="0" xfId="0" applyFont="1" applyFill="1"/>
    <xf numFmtId="0" fontId="26" fillId="16" borderId="0" xfId="0" applyFont="1" applyFill="1"/>
    <xf numFmtId="0" fontId="29" fillId="16" borderId="0" xfId="0" applyFont="1" applyFill="1" applyAlignment="1">
      <alignment horizontal="center"/>
    </xf>
    <xf numFmtId="0" fontId="29" fillId="16" borderId="10" xfId="0" applyFont="1" applyFill="1" applyBorder="1" applyAlignment="1">
      <alignment horizontal="center"/>
    </xf>
    <xf numFmtId="0" fontId="29" fillId="16" borderId="11" xfId="0" applyFont="1" applyFill="1" applyBorder="1" applyAlignment="1">
      <alignment horizontal="center"/>
    </xf>
    <xf numFmtId="0" fontId="29" fillId="16" borderId="12" xfId="0" applyFont="1" applyFill="1" applyBorder="1" applyAlignment="1">
      <alignment horizontal="center"/>
    </xf>
    <xf numFmtId="0" fontId="28" fillId="16" borderId="17" xfId="0" applyFont="1" applyFill="1" applyBorder="1" applyAlignment="1">
      <alignment horizontal="center"/>
    </xf>
    <xf numFmtId="0" fontId="29" fillId="16" borderId="53" xfId="0" applyFont="1" applyFill="1" applyBorder="1"/>
    <xf numFmtId="0" fontId="28" fillId="16" borderId="20" xfId="0" applyFont="1" applyFill="1" applyBorder="1" applyAlignment="1">
      <alignment horizontal="center"/>
    </xf>
    <xf numFmtId="0" fontId="28" fillId="16" borderId="20" xfId="0" applyFont="1" applyFill="1" applyBorder="1"/>
    <xf numFmtId="0" fontId="28" fillId="16" borderId="0" xfId="0" applyFont="1" applyFill="1" applyAlignment="1">
      <alignment vertical="center"/>
    </xf>
    <xf numFmtId="0" fontId="28" fillId="16" borderId="0" xfId="0" applyFont="1" applyFill="1" applyBorder="1"/>
    <xf numFmtId="0" fontId="29" fillId="16" borderId="55" xfId="0" applyFont="1" applyFill="1" applyBorder="1" applyAlignment="1">
      <alignment horizontal="right"/>
    </xf>
    <xf numFmtId="0" fontId="29" fillId="16" borderId="56" xfId="0" applyFont="1" applyFill="1" applyBorder="1" applyAlignment="1">
      <alignment horizontal="right"/>
    </xf>
    <xf numFmtId="0" fontId="29" fillId="16" borderId="57" xfId="0" applyFont="1" applyFill="1" applyBorder="1" applyAlignment="1">
      <alignment horizontal="right"/>
    </xf>
    <xf numFmtId="0" fontId="29" fillId="16" borderId="13" xfId="0" applyFont="1" applyFill="1" applyBorder="1" applyAlignment="1">
      <alignment horizontal="right"/>
    </xf>
    <xf numFmtId="0" fontId="29" fillId="16" borderId="0" xfId="0" applyFont="1" applyFill="1" applyAlignment="1">
      <alignment horizontal="center" vertical="center"/>
    </xf>
    <xf numFmtId="0" fontId="29" fillId="16" borderId="58" xfId="0" applyFont="1" applyFill="1" applyBorder="1"/>
    <xf numFmtId="0" fontId="29" fillId="16" borderId="59" xfId="0" applyFont="1" applyFill="1" applyBorder="1" applyAlignment="1">
      <alignment horizontal="center"/>
    </xf>
    <xf numFmtId="0" fontId="29" fillId="16" borderId="60" xfId="0" applyFont="1" applyFill="1" applyBorder="1" applyAlignment="1">
      <alignment horizontal="center"/>
    </xf>
    <xf numFmtId="0" fontId="28" fillId="16" borderId="61" xfId="0" applyFont="1" applyFill="1" applyBorder="1"/>
    <xf numFmtId="0" fontId="28" fillId="16" borderId="62" xfId="0" applyFont="1" applyFill="1" applyBorder="1"/>
    <xf numFmtId="0" fontId="28" fillId="16" borderId="63" xfId="0" applyFont="1" applyFill="1" applyBorder="1"/>
    <xf numFmtId="0" fontId="28" fillId="16" borderId="12" xfId="0" applyFont="1" applyFill="1" applyBorder="1"/>
    <xf numFmtId="0" fontId="29" fillId="16" borderId="64" xfId="0" applyFont="1" applyFill="1" applyBorder="1" applyAlignment="1">
      <alignment horizontal="right"/>
    </xf>
    <xf numFmtId="9" fontId="28" fillId="16" borderId="65" xfId="0" applyNumberFormat="1" applyFont="1" applyFill="1" applyBorder="1"/>
    <xf numFmtId="0" fontId="28" fillId="16" borderId="66" xfId="0" applyFont="1" applyFill="1" applyBorder="1"/>
    <xf numFmtId="0" fontId="28" fillId="16" borderId="67" xfId="0" applyFont="1" applyFill="1" applyBorder="1"/>
    <xf numFmtId="0" fontId="29" fillId="16" borderId="14" xfId="0" applyFont="1" applyFill="1" applyBorder="1" applyAlignment="1">
      <alignment horizontal="right"/>
    </xf>
    <xf numFmtId="9" fontId="28" fillId="16" borderId="13" xfId="0" applyNumberFormat="1" applyFont="1" applyFill="1" applyBorder="1"/>
    <xf numFmtId="0" fontId="28" fillId="16" borderId="13" xfId="0" applyFont="1" applyFill="1" applyBorder="1"/>
    <xf numFmtId="0" fontId="29" fillId="16" borderId="69" xfId="0" applyFont="1" applyFill="1" applyBorder="1" applyAlignment="1">
      <alignment horizontal="center"/>
    </xf>
    <xf numFmtId="0" fontId="28" fillId="13" borderId="0" xfId="0" applyFont="1" applyFill="1" applyBorder="1" applyAlignment="1">
      <alignment horizontal="center"/>
    </xf>
    <xf numFmtId="0" fontId="28" fillId="13" borderId="12" xfId="0" applyFont="1" applyFill="1" applyBorder="1" applyAlignment="1">
      <alignment horizontal="center"/>
    </xf>
    <xf numFmtId="0" fontId="28" fillId="16" borderId="70" xfId="0" applyFont="1" applyFill="1" applyBorder="1"/>
    <xf numFmtId="0" fontId="28" fillId="16" borderId="71" xfId="0" applyFont="1" applyFill="1" applyBorder="1"/>
    <xf numFmtId="0" fontId="28" fillId="16" borderId="34" xfId="0" applyFont="1" applyFill="1" applyBorder="1"/>
    <xf numFmtId="0" fontId="28" fillId="16" borderId="35" xfId="0" applyFont="1" applyFill="1" applyBorder="1"/>
    <xf numFmtId="0" fontId="28" fillId="16" borderId="65" xfId="0" applyFont="1" applyFill="1" applyBorder="1"/>
    <xf numFmtId="0" fontId="29" fillId="16" borderId="72" xfId="0" applyFont="1" applyFill="1" applyBorder="1" applyAlignment="1">
      <alignment horizontal="center"/>
    </xf>
    <xf numFmtId="0" fontId="29" fillId="16" borderId="73" xfId="0" applyFont="1" applyFill="1" applyBorder="1" applyAlignment="1">
      <alignment horizontal="center"/>
    </xf>
    <xf numFmtId="0" fontId="29" fillId="16" borderId="13" xfId="0" applyFont="1" applyFill="1" applyBorder="1" applyAlignment="1">
      <alignment horizontal="center"/>
    </xf>
    <xf numFmtId="0" fontId="29" fillId="16" borderId="74" xfId="0" applyFont="1" applyFill="1" applyBorder="1" applyAlignment="1">
      <alignment horizontal="center"/>
    </xf>
    <xf numFmtId="0" fontId="28" fillId="16" borderId="16" xfId="0" applyFont="1" applyFill="1" applyBorder="1"/>
    <xf numFmtId="1" fontId="29" fillId="16" borderId="50" xfId="0" applyNumberFormat="1" applyFont="1" applyFill="1" applyBorder="1"/>
    <xf numFmtId="0" fontId="29" fillId="16" borderId="50" xfId="0" applyFont="1" applyFill="1" applyBorder="1" applyAlignment="1">
      <alignment horizontal="center"/>
    </xf>
    <xf numFmtId="0" fontId="29" fillId="16" borderId="75" xfId="0" applyFont="1" applyFill="1" applyBorder="1" applyAlignment="1">
      <alignment horizontal="right"/>
    </xf>
    <xf numFmtId="0" fontId="28" fillId="11" borderId="76" xfId="0" applyFont="1" applyFill="1" applyBorder="1" applyAlignment="1">
      <alignment horizontal="right"/>
    </xf>
    <xf numFmtId="0" fontId="29" fillId="16" borderId="76" xfId="0" applyFont="1" applyFill="1" applyBorder="1" applyAlignment="1">
      <alignment horizontal="right"/>
    </xf>
    <xf numFmtId="0" fontId="28" fillId="11" borderId="10" xfId="0" applyFont="1" applyFill="1" applyBorder="1" applyAlignment="1">
      <alignment horizontal="right"/>
    </xf>
    <xf numFmtId="0" fontId="28" fillId="11" borderId="0" xfId="0" applyFont="1" applyFill="1" applyBorder="1" applyAlignment="1">
      <alignment horizontal="right"/>
    </xf>
    <xf numFmtId="0" fontId="29" fillId="16" borderId="77" xfId="0" applyFont="1" applyFill="1" applyBorder="1" applyAlignment="1">
      <alignment horizontal="right"/>
    </xf>
    <xf numFmtId="0" fontId="28" fillId="16" borderId="10" xfId="0" applyFont="1" applyFill="1" applyBorder="1"/>
    <xf numFmtId="0" fontId="16" fillId="13" borderId="78" xfId="0" applyFont="1" applyFill="1" applyBorder="1" applyAlignment="1">
      <alignment horizontal="center"/>
    </xf>
    <xf numFmtId="0" fontId="16" fillId="11" borderId="78" xfId="0" applyFont="1" applyFill="1" applyBorder="1" applyAlignment="1">
      <alignment horizontal="center"/>
    </xf>
    <xf numFmtId="0" fontId="16" fillId="13" borderId="79" xfId="0" applyFont="1" applyFill="1" applyBorder="1" applyAlignment="1">
      <alignment horizontal="center"/>
    </xf>
    <xf numFmtId="0" fontId="16" fillId="11" borderId="79" xfId="0" applyFont="1" applyFill="1" applyBorder="1" applyAlignment="1">
      <alignment horizontal="center"/>
    </xf>
    <xf numFmtId="0" fontId="16" fillId="13" borderId="78" xfId="0" applyFont="1" applyFill="1" applyBorder="1"/>
    <xf numFmtId="0" fontId="28" fillId="16" borderId="78" xfId="0" applyFont="1" applyFill="1" applyBorder="1"/>
    <xf numFmtId="0" fontId="16" fillId="13" borderId="79" xfId="0" applyFont="1" applyFill="1" applyBorder="1"/>
    <xf numFmtId="0" fontId="25" fillId="16" borderId="85" xfId="0" applyFont="1" applyFill="1" applyBorder="1" applyAlignment="1">
      <alignment horizontal="center"/>
    </xf>
    <xf numFmtId="0" fontId="25" fillId="16" borderId="86" xfId="0" applyFont="1" applyFill="1" applyBorder="1" applyAlignment="1">
      <alignment horizontal="center"/>
    </xf>
    <xf numFmtId="0" fontId="25" fillId="16" borderId="87" xfId="0" applyFont="1" applyFill="1" applyBorder="1" applyAlignment="1">
      <alignment horizontal="center"/>
    </xf>
    <xf numFmtId="0" fontId="16" fillId="0" borderId="89" xfId="0" applyFont="1" applyBorder="1"/>
    <xf numFmtId="0" fontId="0" fillId="0" borderId="89" xfId="0" applyBorder="1"/>
    <xf numFmtId="0" fontId="0" fillId="0" borderId="89" xfId="0" applyFill="1" applyBorder="1"/>
    <xf numFmtId="0" fontId="30" fillId="16" borderId="79" xfId="0" applyFont="1" applyFill="1" applyBorder="1" applyAlignment="1">
      <alignment horizontal="center"/>
    </xf>
    <xf numFmtId="0" fontId="30" fillId="16" borderId="0" xfId="0" applyFont="1" applyFill="1" applyAlignment="1">
      <alignment horizontal="center"/>
    </xf>
    <xf numFmtId="0" fontId="16" fillId="13" borderId="78" xfId="0" applyFont="1" applyFill="1" applyBorder="1" applyAlignment="1">
      <alignment horizontal="center" vertical="center"/>
    </xf>
    <xf numFmtId="0" fontId="16" fillId="13" borderId="79" xfId="0" applyFont="1" applyFill="1" applyBorder="1" applyAlignment="1">
      <alignment horizontal="center" vertical="center"/>
    </xf>
    <xf numFmtId="0" fontId="29" fillId="16" borderId="90" xfId="0" applyFont="1" applyFill="1" applyBorder="1" applyAlignment="1">
      <alignment horizontal="center"/>
    </xf>
    <xf numFmtId="0" fontId="28" fillId="16" borderId="79" xfId="0" applyFont="1" applyFill="1" applyBorder="1" applyAlignment="1">
      <alignment horizontal="center"/>
    </xf>
    <xf numFmtId="0" fontId="18" fillId="18" borderId="0" xfId="0" applyFont="1" applyFill="1"/>
    <xf numFmtId="0" fontId="18" fillId="19" borderId="0" xfId="0" applyFont="1" applyFill="1"/>
    <xf numFmtId="0" fontId="18" fillId="19" borderId="0" xfId="0" applyFont="1" applyFill="1" applyAlignment="1">
      <alignment horizontal="center"/>
    </xf>
    <xf numFmtId="0" fontId="18" fillId="19" borderId="10" xfId="0" applyFont="1" applyFill="1" applyBorder="1" applyAlignment="1">
      <alignment horizontal="center"/>
    </xf>
    <xf numFmtId="0" fontId="18" fillId="19" borderId="11" xfId="0" applyFont="1" applyFill="1" applyBorder="1" applyAlignment="1">
      <alignment horizontal="center"/>
    </xf>
    <xf numFmtId="0" fontId="18" fillId="19" borderId="0" xfId="0" applyFont="1" applyFill="1" applyBorder="1" applyAlignment="1">
      <alignment horizontal="center"/>
    </xf>
    <xf numFmtId="0" fontId="18" fillId="19" borderId="12" xfId="0" applyFont="1" applyFill="1" applyBorder="1" applyAlignment="1">
      <alignment horizontal="center"/>
    </xf>
    <xf numFmtId="0" fontId="16" fillId="19" borderId="0" xfId="0" applyFont="1" applyFill="1" applyAlignment="1">
      <alignment horizontal="center"/>
    </xf>
    <xf numFmtId="0" fontId="16" fillId="19" borderId="78" xfId="0" applyFont="1" applyFill="1" applyBorder="1" applyAlignment="1">
      <alignment horizontal="center"/>
    </xf>
    <xf numFmtId="0" fontId="16" fillId="19" borderId="79" xfId="0" applyFont="1" applyFill="1" applyBorder="1" applyAlignment="1">
      <alignment horizontal="center"/>
    </xf>
    <xf numFmtId="0" fontId="18" fillId="20" borderId="0" xfId="0" applyFont="1" applyFill="1"/>
    <xf numFmtId="0" fontId="18" fillId="21" borderId="0" xfId="0" applyFont="1" applyFill="1" applyAlignment="1">
      <alignment horizontal="center"/>
    </xf>
    <xf numFmtId="0" fontId="18" fillId="21" borderId="10" xfId="0" applyFont="1" applyFill="1" applyBorder="1" applyAlignment="1">
      <alignment horizontal="center"/>
    </xf>
    <xf numFmtId="0" fontId="18" fillId="21" borderId="11" xfId="0" applyFont="1" applyFill="1" applyBorder="1" applyAlignment="1">
      <alignment horizontal="center"/>
    </xf>
    <xf numFmtId="0" fontId="18" fillId="21" borderId="0" xfId="0" applyFont="1" applyFill="1" applyBorder="1" applyAlignment="1">
      <alignment horizontal="center"/>
    </xf>
    <xf numFmtId="0" fontId="18" fillId="21" borderId="12" xfId="0" applyFont="1" applyFill="1" applyBorder="1" applyAlignment="1">
      <alignment horizontal="center"/>
    </xf>
    <xf numFmtId="0" fontId="18" fillId="21" borderId="0" xfId="0" applyFont="1" applyFill="1"/>
    <xf numFmtId="0" fontId="18" fillId="21" borderId="0" xfId="0" applyFont="1" applyFill="1" applyBorder="1"/>
    <xf numFmtId="0" fontId="16" fillId="21" borderId="0" xfId="0" applyFont="1" applyFill="1" applyAlignment="1">
      <alignment horizontal="center"/>
    </xf>
    <xf numFmtId="0" fontId="16" fillId="21" borderId="78" xfId="0" applyFont="1" applyFill="1" applyBorder="1" applyAlignment="1">
      <alignment horizontal="center"/>
    </xf>
    <xf numFmtId="0" fontId="16" fillId="21" borderId="79" xfId="0" applyFont="1" applyFill="1" applyBorder="1" applyAlignment="1">
      <alignment horizontal="center"/>
    </xf>
    <xf numFmtId="0" fontId="18" fillId="19" borderId="0" xfId="0" applyFont="1" applyFill="1" applyBorder="1"/>
    <xf numFmtId="0" fontId="18" fillId="11" borderId="0" xfId="0" applyFont="1" applyFill="1" applyBorder="1" applyAlignment="1"/>
    <xf numFmtId="0" fontId="18" fillId="11" borderId="0" xfId="0" applyFont="1" applyFill="1" applyAlignment="1"/>
    <xf numFmtId="0" fontId="0" fillId="0" borderId="0" xfId="0" applyAlignment="1"/>
    <xf numFmtId="0" fontId="18" fillId="13" borderId="0" xfId="0" applyFont="1" applyFill="1" applyAlignment="1"/>
    <xf numFmtId="0" fontId="18" fillId="13" borderId="0" xfId="0" applyFont="1" applyFill="1" applyBorder="1" applyAlignment="1"/>
    <xf numFmtId="0" fontId="28" fillId="16" borderId="0" xfId="0" applyFont="1" applyFill="1" applyAlignment="1"/>
    <xf numFmtId="0" fontId="0" fillId="0" borderId="0" xfId="0" applyFill="1" applyAlignment="1"/>
    <xf numFmtId="0" fontId="16" fillId="22" borderId="82" xfId="0" applyFont="1" applyFill="1" applyBorder="1"/>
    <xf numFmtId="0" fontId="24" fillId="11" borderId="0" xfId="0" applyFont="1" applyFill="1"/>
    <xf numFmtId="0" fontId="18" fillId="13" borderId="0" xfId="0" applyFont="1" applyFill="1" applyAlignment="1">
      <alignment wrapText="1"/>
    </xf>
    <xf numFmtId="0" fontId="18" fillId="13" borderId="0" xfId="0" applyFont="1" applyFill="1" applyBorder="1" applyAlignment="1">
      <alignment wrapText="1"/>
    </xf>
    <xf numFmtId="0" fontId="18" fillId="13" borderId="78" xfId="0" applyFont="1" applyFill="1" applyBorder="1" applyAlignment="1">
      <alignment horizontal="center"/>
    </xf>
    <xf numFmtId="0" fontId="18" fillId="11" borderId="78" xfId="0" applyFont="1" applyFill="1" applyBorder="1" applyAlignment="1">
      <alignment horizontal="center"/>
    </xf>
    <xf numFmtId="0" fontId="18" fillId="11" borderId="79" xfId="0" applyFont="1" applyFill="1" applyBorder="1" applyAlignment="1">
      <alignment horizontal="center"/>
    </xf>
    <xf numFmtId="0" fontId="18" fillId="23" borderId="0" xfId="0" applyFont="1" applyFill="1"/>
    <xf numFmtId="0" fontId="18" fillId="23" borderId="0" xfId="0" applyFont="1" applyFill="1" applyAlignment="1">
      <alignment horizontal="center"/>
    </xf>
    <xf numFmtId="0" fontId="18" fillId="23" borderId="10" xfId="0" applyFont="1" applyFill="1" applyBorder="1" applyAlignment="1">
      <alignment horizontal="center"/>
    </xf>
    <xf numFmtId="0" fontId="18" fillId="23" borderId="11" xfId="0" applyFont="1" applyFill="1" applyBorder="1" applyAlignment="1">
      <alignment horizontal="center"/>
    </xf>
    <xf numFmtId="0" fontId="18" fillId="23" borderId="0" xfId="0" applyFont="1" applyFill="1" applyBorder="1" applyAlignment="1">
      <alignment horizontal="center"/>
    </xf>
    <xf numFmtId="0" fontId="18" fillId="23" borderId="12" xfId="0" applyFont="1" applyFill="1" applyBorder="1" applyAlignment="1">
      <alignment horizontal="center"/>
    </xf>
    <xf numFmtId="0" fontId="16" fillId="23" borderId="0" xfId="0" applyFont="1" applyFill="1" applyAlignment="1">
      <alignment horizontal="center"/>
    </xf>
    <xf numFmtId="0" fontId="16" fillId="23" borderId="78" xfId="0" applyFont="1" applyFill="1" applyBorder="1" applyAlignment="1">
      <alignment horizontal="center"/>
    </xf>
    <xf numFmtId="0" fontId="16" fillId="23" borderId="79" xfId="0" applyFont="1" applyFill="1" applyBorder="1" applyAlignment="1">
      <alignment horizontal="center"/>
    </xf>
    <xf numFmtId="0" fontId="18" fillId="18" borderId="0" xfId="0" applyFont="1" applyFill="1" applyBorder="1"/>
    <xf numFmtId="0" fontId="18" fillId="18" borderId="0" xfId="0" applyFont="1" applyFill="1" applyBorder="1" applyAlignment="1">
      <alignment horizontal="center"/>
    </xf>
    <xf numFmtId="0" fontId="18" fillId="18" borderId="10" xfId="0" applyFont="1" applyFill="1" applyBorder="1" applyAlignment="1">
      <alignment horizontal="center"/>
    </xf>
    <xf numFmtId="0" fontId="18" fillId="18" borderId="80" xfId="0" applyFont="1" applyFill="1" applyBorder="1" applyAlignment="1">
      <alignment horizontal="center"/>
    </xf>
    <xf numFmtId="0" fontId="16" fillId="18" borderId="0" xfId="0" applyFont="1" applyFill="1" applyAlignment="1">
      <alignment horizontal="center"/>
    </xf>
    <xf numFmtId="0" fontId="16" fillId="18" borderId="78" xfId="0" applyFont="1" applyFill="1" applyBorder="1" applyAlignment="1">
      <alignment horizontal="center"/>
    </xf>
    <xf numFmtId="0" fontId="16" fillId="18" borderId="79" xfId="0" applyFont="1" applyFill="1" applyBorder="1" applyAlignment="1">
      <alignment horizontal="center"/>
    </xf>
    <xf numFmtId="0" fontId="18" fillId="11" borderId="0" xfId="0" applyFont="1" applyFill="1" applyAlignment="1">
      <alignment wrapText="1"/>
    </xf>
    <xf numFmtId="0" fontId="18" fillId="11" borderId="0" xfId="0" applyFont="1" applyFill="1" applyBorder="1" applyAlignment="1">
      <alignment wrapText="1"/>
    </xf>
    <xf numFmtId="0" fontId="24" fillId="21" borderId="0" xfId="0" applyFont="1" applyFill="1"/>
    <xf numFmtId="0" fontId="18" fillId="18" borderId="11" xfId="0" applyFont="1" applyFill="1" applyBorder="1" applyAlignment="1">
      <alignment horizontal="center"/>
    </xf>
    <xf numFmtId="0" fontId="18" fillId="18" borderId="12" xfId="0" applyFont="1" applyFill="1" applyBorder="1" applyAlignment="1">
      <alignment horizontal="center"/>
    </xf>
    <xf numFmtId="0" fontId="30" fillId="16" borderId="92" xfId="0" applyFont="1" applyFill="1" applyBorder="1" applyAlignment="1">
      <alignment horizontal="center"/>
    </xf>
    <xf numFmtId="0" fontId="18" fillId="18" borderId="81" xfId="0" applyFont="1" applyFill="1" applyBorder="1" applyAlignment="1">
      <alignment horizontal="center"/>
    </xf>
    <xf numFmtId="0" fontId="30" fillId="16" borderId="0" xfId="0" applyFont="1" applyFill="1" applyBorder="1" applyAlignment="1">
      <alignment horizontal="center"/>
    </xf>
    <xf numFmtId="1" fontId="29" fillId="16" borderId="46" xfId="0" applyNumberFormat="1" applyFont="1" applyFill="1" applyBorder="1" applyAlignment="1">
      <alignment horizontal="center"/>
    </xf>
    <xf numFmtId="0" fontId="25" fillId="16" borderId="0" xfId="0" applyFont="1" applyFill="1" applyBorder="1" applyAlignment="1">
      <alignment horizontal="center"/>
    </xf>
    <xf numFmtId="0" fontId="29" fillId="16" borderId="78" xfId="0" applyFont="1" applyFill="1" applyBorder="1" applyAlignment="1">
      <alignment horizontal="center"/>
    </xf>
    <xf numFmtId="0" fontId="18" fillId="13" borderId="0" xfId="0" applyFont="1" applyFill="1" applyBorder="1" applyAlignment="1">
      <alignment vertical="center" wrapText="1"/>
    </xf>
    <xf numFmtId="0" fontId="29" fillId="16" borderId="0" xfId="0" applyFont="1" applyFill="1" applyBorder="1" applyAlignment="1">
      <alignment horizontal="center"/>
    </xf>
    <xf numFmtId="0" fontId="29" fillId="16" borderId="68" xfId="0" applyFont="1" applyFill="1" applyBorder="1" applyAlignment="1">
      <alignment horizontal="center"/>
    </xf>
    <xf numFmtId="0" fontId="29" fillId="16" borderId="0" xfId="0" applyFont="1" applyFill="1" applyBorder="1" applyAlignment="1">
      <alignment horizontal="center" vertical="center"/>
    </xf>
    <xf numFmtId="0" fontId="29" fillId="16" borderId="78" xfId="0" applyFont="1" applyFill="1" applyBorder="1" applyAlignment="1">
      <alignment horizontal="center"/>
    </xf>
    <xf numFmtId="9" fontId="16" fillId="24" borderId="82" xfId="0" applyNumberFormat="1" applyFont="1" applyFill="1" applyBorder="1"/>
    <xf numFmtId="0" fontId="29" fillId="16" borderId="88" xfId="0" applyFont="1" applyFill="1" applyBorder="1" applyAlignment="1">
      <alignment horizontal="center"/>
    </xf>
    <xf numFmtId="0" fontId="29" fillId="16" borderId="80" xfId="0" applyFont="1" applyFill="1" applyBorder="1" applyAlignment="1">
      <alignment horizontal="center"/>
    </xf>
    <xf numFmtId="0" fontId="29" fillId="16" borderId="91" xfId="0" applyFont="1" applyFill="1" applyBorder="1" applyAlignment="1">
      <alignment horizontal="center"/>
    </xf>
    <xf numFmtId="0" fontId="29" fillId="16" borderId="89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5" fillId="16" borderId="0" xfId="0" applyFont="1" applyFill="1" applyBorder="1" applyAlignment="1">
      <alignment horizontal="center"/>
    </xf>
    <xf numFmtId="0" fontId="25" fillId="16" borderId="78" xfId="0" applyFont="1" applyFill="1" applyBorder="1" applyAlignment="1">
      <alignment horizontal="center"/>
    </xf>
    <xf numFmtId="0" fontId="18" fillId="13" borderId="0" xfId="0" applyFont="1" applyFill="1" applyBorder="1" applyAlignment="1">
      <alignment vertical="center" wrapText="1"/>
    </xf>
    <xf numFmtId="0" fontId="18" fillId="13" borderId="78" xfId="0" applyFont="1" applyFill="1" applyBorder="1" applyAlignment="1">
      <alignment vertical="center" wrapText="1"/>
    </xf>
    <xf numFmtId="0" fontId="29" fillId="16" borderId="58" xfId="0" applyFont="1" applyFill="1" applyBorder="1" applyAlignment="1">
      <alignment horizontal="right"/>
    </xf>
    <xf numFmtId="0" fontId="29" fillId="16" borderId="65" xfId="0" applyFont="1" applyFill="1" applyBorder="1" applyAlignment="1">
      <alignment horizontal="center"/>
    </xf>
    <xf numFmtId="0" fontId="29" fillId="16" borderId="83" xfId="0" applyFont="1" applyFill="1" applyBorder="1" applyAlignment="1">
      <alignment horizontal="center"/>
    </xf>
    <xf numFmtId="0" fontId="18" fillId="13" borderId="12" xfId="0" applyFont="1" applyFill="1" applyBorder="1" applyAlignment="1">
      <alignment horizontal="left" vertical="top" wrapText="1"/>
    </xf>
    <xf numFmtId="0" fontId="29" fillId="16" borderId="78" xfId="0" applyFont="1" applyFill="1" applyBorder="1" applyAlignment="1">
      <alignment horizontal="center"/>
    </xf>
    <xf numFmtId="0" fontId="29" fillId="16" borderId="68" xfId="0" applyFont="1" applyFill="1" applyBorder="1" applyAlignment="1">
      <alignment horizontal="center"/>
    </xf>
    <xf numFmtId="0" fontId="29" fillId="16" borderId="84" xfId="0" applyFont="1" applyFill="1" applyBorder="1" applyAlignment="1">
      <alignment horizontal="center"/>
    </xf>
    <xf numFmtId="0" fontId="29" fillId="16" borderId="58" xfId="0" applyFont="1" applyFill="1" applyBorder="1" applyAlignment="1">
      <alignment horizontal="center"/>
    </xf>
    <xf numFmtId="0" fontId="29" fillId="16" borderId="0" xfId="0" applyFont="1" applyFill="1" applyBorder="1" applyAlignment="1">
      <alignment horizontal="center" vertical="center"/>
    </xf>
    <xf numFmtId="0" fontId="29" fillId="16" borderId="0" xfId="0" applyFont="1" applyFill="1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15" applyFont="1" applyAlignment="1">
      <alignment vertical="center"/>
    </xf>
    <xf numFmtId="0" fontId="33" fillId="0" borderId="0" xfId="15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25" borderId="0" xfId="0" applyFont="1" applyFill="1" applyAlignment="1">
      <alignment vertical="center"/>
    </xf>
    <xf numFmtId="0" fontId="33" fillId="15" borderId="0" xfId="15" applyFont="1" applyFill="1" applyAlignment="1">
      <alignment vertical="center"/>
    </xf>
    <xf numFmtId="0" fontId="33" fillId="15" borderId="0" xfId="15" applyFont="1" applyFill="1" applyAlignment="1">
      <alignment horizontal="center" vertical="center"/>
    </xf>
    <xf numFmtId="0" fontId="32" fillId="26" borderId="0" xfId="22" applyFont="1" applyFill="1" applyBorder="1" applyAlignment="1">
      <alignment vertical="center"/>
    </xf>
    <xf numFmtId="0" fontId="33" fillId="26" borderId="0" xfId="22" applyFont="1" applyFill="1" applyBorder="1" applyAlignment="1">
      <alignment vertical="center"/>
    </xf>
    <xf numFmtId="0" fontId="33" fillId="26" borderId="0" xfId="22" applyFont="1" applyFill="1" applyBorder="1" applyAlignment="1">
      <alignment horizontal="center" vertical="center"/>
    </xf>
    <xf numFmtId="0" fontId="32" fillId="0" borderId="0" xfId="15" applyFont="1" applyAlignment="1">
      <alignment vertical="center"/>
    </xf>
    <xf numFmtId="0" fontId="34" fillId="0" borderId="0" xfId="15" applyFont="1" applyAlignment="1">
      <alignment vertical="center"/>
    </xf>
    <xf numFmtId="0" fontId="32" fillId="45" borderId="82" xfId="15" applyFont="1" applyFill="1" applyBorder="1" applyAlignment="1">
      <alignment horizontal="center" vertical="center"/>
    </xf>
    <xf numFmtId="0" fontId="32" fillId="37" borderId="82" xfId="0" applyFont="1" applyFill="1" applyBorder="1" applyAlignment="1">
      <alignment horizontal="center" vertical="center"/>
    </xf>
    <xf numFmtId="0" fontId="35" fillId="0" borderId="0" xfId="15" applyFont="1" applyAlignment="1">
      <alignment vertical="center"/>
    </xf>
    <xf numFmtId="0" fontId="32" fillId="47" borderId="82" xfId="22" applyFont="1" applyFill="1" applyBorder="1" applyAlignment="1">
      <alignment horizontal="center" vertical="center"/>
    </xf>
    <xf numFmtId="0" fontId="32" fillId="39" borderId="82" xfId="22" applyFont="1" applyFill="1" applyBorder="1" applyAlignment="1">
      <alignment horizontal="center" vertical="center" wrapText="1"/>
    </xf>
    <xf numFmtId="0" fontId="32" fillId="42" borderId="82" xfId="15" applyFont="1" applyFill="1" applyBorder="1" applyAlignment="1">
      <alignment vertical="center"/>
    </xf>
    <xf numFmtId="0" fontId="32" fillId="42" borderId="82" xfId="15" applyFont="1" applyFill="1" applyBorder="1" applyAlignment="1">
      <alignment horizontal="center" vertical="center"/>
    </xf>
    <xf numFmtId="0" fontId="32" fillId="46" borderId="82" xfId="22" applyFont="1" applyFill="1" applyBorder="1" applyAlignment="1">
      <alignment vertical="center"/>
    </xf>
    <xf numFmtId="0" fontId="32" fillId="46" borderId="82" xfId="22" applyFont="1" applyFill="1" applyBorder="1" applyAlignment="1">
      <alignment horizontal="center" vertical="center"/>
    </xf>
    <xf numFmtId="0" fontId="36" fillId="46" borderId="82" xfId="22" applyFont="1" applyFill="1" applyBorder="1" applyAlignment="1">
      <alignment horizontal="center" vertical="center"/>
    </xf>
    <xf numFmtId="0" fontId="33" fillId="41" borderId="82" xfId="22" applyFont="1" applyFill="1" applyBorder="1" applyAlignment="1">
      <alignment vertical="center" wrapText="1"/>
    </xf>
    <xf numFmtId="0" fontId="33" fillId="41" borderId="82" xfId="0" applyFont="1" applyFill="1" applyBorder="1" applyAlignment="1">
      <alignment vertical="center" wrapText="1"/>
    </xf>
    <xf numFmtId="0" fontId="33" fillId="41" borderId="82" xfId="0" applyFont="1" applyFill="1" applyBorder="1" applyAlignment="1">
      <alignment horizontal="center" vertical="center"/>
    </xf>
    <xf numFmtId="0" fontId="33" fillId="41" borderId="82" xfId="22" applyFont="1" applyFill="1" applyBorder="1" applyAlignment="1">
      <alignment horizontal="center" vertical="center" wrapText="1"/>
    </xf>
    <xf numFmtId="0" fontId="32" fillId="43" borderId="82" xfId="15" applyFont="1" applyFill="1" applyBorder="1" applyAlignment="1">
      <alignment vertical="center"/>
    </xf>
    <xf numFmtId="0" fontId="32" fillId="43" borderId="82" xfId="15" applyFont="1" applyFill="1" applyBorder="1" applyAlignment="1">
      <alignment horizontal="center" vertical="center"/>
    </xf>
    <xf numFmtId="0" fontId="37" fillId="46" borderId="82" xfId="22" applyFont="1" applyFill="1" applyBorder="1" applyAlignment="1">
      <alignment vertical="center"/>
    </xf>
    <xf numFmtId="0" fontId="37" fillId="46" borderId="82" xfId="22" applyFont="1" applyFill="1" applyBorder="1" applyAlignment="1">
      <alignment horizontal="center" vertical="center"/>
    </xf>
    <xf numFmtId="0" fontId="38" fillId="41" borderId="82" xfId="0" applyFont="1" applyFill="1" applyBorder="1" applyAlignment="1">
      <alignment horizontal="center" vertical="center"/>
    </xf>
    <xf numFmtId="0" fontId="33" fillId="41" borderId="82" xfId="0" applyFont="1" applyFill="1" applyBorder="1" applyAlignment="1">
      <alignment horizontal="left" vertical="center"/>
    </xf>
    <xf numFmtId="0" fontId="33" fillId="41" borderId="82" xfId="0" applyFont="1" applyFill="1" applyBorder="1" applyAlignment="1">
      <alignment horizontal="center" vertical="center" wrapText="1"/>
    </xf>
    <xf numFmtId="0" fontId="32" fillId="46" borderId="96" xfId="22" applyFont="1" applyFill="1" applyBorder="1" applyAlignment="1">
      <alignment horizontal="center" vertical="center"/>
    </xf>
    <xf numFmtId="0" fontId="37" fillId="46" borderId="82" xfId="22" applyFont="1" applyFill="1" applyBorder="1" applyAlignment="1">
      <alignment vertical="center" wrapText="1"/>
    </xf>
    <xf numFmtId="0" fontId="37" fillId="46" borderId="82" xfId="22" applyFont="1" applyFill="1" applyBorder="1" applyAlignment="1">
      <alignment horizontal="center" vertical="center" wrapText="1"/>
    </xf>
    <xf numFmtId="0" fontId="32" fillId="46" borderId="92" xfId="22" applyFont="1" applyFill="1" applyBorder="1" applyAlignment="1">
      <alignment horizontal="center" vertical="center"/>
    </xf>
    <xf numFmtId="0" fontId="38" fillId="46" borderId="82" xfId="22" applyFont="1" applyFill="1" applyBorder="1" applyAlignment="1">
      <alignment vertical="center" wrapText="1"/>
    </xf>
    <xf numFmtId="0" fontId="38" fillId="46" borderId="82" xfId="22" applyFont="1" applyFill="1" applyBorder="1" applyAlignment="1">
      <alignment horizontal="center" vertical="center" wrapText="1"/>
    </xf>
    <xf numFmtId="0" fontId="38" fillId="46" borderId="82" xfId="22" applyFont="1" applyFill="1" applyBorder="1" applyAlignment="1">
      <alignment horizontal="center" vertical="center"/>
    </xf>
    <xf numFmtId="0" fontId="33" fillId="41" borderId="82" xfId="0" applyFont="1" applyFill="1" applyBorder="1" applyAlignment="1">
      <alignment wrapText="1"/>
    </xf>
    <xf numFmtId="0" fontId="32" fillId="46" borderId="82" xfId="22" applyFont="1" applyFill="1" applyBorder="1" applyAlignment="1">
      <alignment vertical="center" wrapText="1"/>
    </xf>
    <xf numFmtId="0" fontId="39" fillId="40" borderId="82" xfId="15" applyFont="1" applyFill="1" applyBorder="1" applyAlignment="1">
      <alignment vertical="center"/>
    </xf>
    <xf numFmtId="0" fontId="32" fillId="40" borderId="82" xfId="15" applyFont="1" applyFill="1" applyBorder="1" applyAlignment="1">
      <alignment horizontal="center" vertical="center"/>
    </xf>
    <xf numFmtId="0" fontId="32" fillId="44" borderId="82" xfId="15" applyFont="1" applyFill="1" applyBorder="1" applyAlignment="1">
      <alignment horizontal="center" vertical="center"/>
    </xf>
    <xf numFmtId="0" fontId="32" fillId="46" borderId="82" xfId="22" applyFont="1" applyFill="1" applyBorder="1" applyAlignment="1">
      <alignment horizontal="center" vertical="center" wrapText="1"/>
    </xf>
    <xf numFmtId="0" fontId="33" fillId="0" borderId="0" xfId="0" applyFont="1"/>
    <xf numFmtId="0" fontId="33" fillId="0" borderId="0" xfId="0" applyFont="1" applyAlignment="1">
      <alignment horizontal="center"/>
    </xf>
    <xf numFmtId="0" fontId="32" fillId="15" borderId="0" xfId="15" applyFont="1" applyFill="1" applyAlignment="1">
      <alignment horizontal="center" vertical="center"/>
    </xf>
    <xf numFmtId="0" fontId="40" fillId="46" borderId="93" xfId="22" applyFont="1" applyFill="1" applyBorder="1" applyAlignment="1">
      <alignment vertical="center"/>
    </xf>
    <xf numFmtId="0" fontId="35" fillId="46" borderId="93" xfId="22" applyFont="1" applyFill="1" applyBorder="1" applyAlignment="1">
      <alignment vertical="center"/>
    </xf>
    <xf numFmtId="0" fontId="41" fillId="46" borderId="95" xfId="22" applyFont="1" applyFill="1" applyBorder="1" applyAlignment="1">
      <alignment horizontal="center" vertical="center"/>
    </xf>
    <xf numFmtId="0" fontId="32" fillId="46" borderId="94" xfId="22" applyFont="1" applyFill="1" applyBorder="1" applyAlignment="1">
      <alignment horizontal="center" vertical="center"/>
    </xf>
    <xf numFmtId="0" fontId="32" fillId="26" borderId="0" xfId="22" applyFont="1" applyFill="1" applyBorder="1" applyAlignment="1">
      <alignment horizontal="right" vertical="center"/>
    </xf>
    <xf numFmtId="0" fontId="32" fillId="38" borderId="82" xfId="15" applyFont="1" applyFill="1" applyBorder="1" applyAlignment="1">
      <alignment horizontal="center" vertical="center"/>
    </xf>
    <xf numFmtId="0" fontId="32" fillId="39" borderId="82" xfId="0" applyFont="1" applyFill="1" applyBorder="1" applyAlignment="1">
      <alignment horizontal="center" vertical="center"/>
    </xf>
    <xf numFmtId="0" fontId="32" fillId="39" borderId="82" xfId="22" applyFont="1" applyFill="1" applyBorder="1" applyAlignment="1">
      <alignment vertical="center" wrapText="1"/>
    </xf>
    <xf numFmtId="0" fontId="33" fillId="41" borderId="82" xfId="0" applyFont="1" applyFill="1" applyBorder="1" applyAlignment="1">
      <alignment horizontal="center" vertical="center" shrinkToFit="1"/>
    </xf>
    <xf numFmtId="0" fontId="32" fillId="46" borderId="82" xfId="22" applyFont="1" applyFill="1" applyBorder="1" applyAlignment="1">
      <alignment horizontal="center" vertical="center"/>
    </xf>
    <xf numFmtId="0" fontId="32" fillId="42" borderId="82" xfId="15" applyFont="1" applyFill="1" applyBorder="1" applyAlignment="1">
      <alignment vertical="center" wrapText="1"/>
    </xf>
    <xf numFmtId="0" fontId="32" fillId="42" borderId="82" xfId="15" applyFont="1" applyFill="1" applyBorder="1" applyAlignment="1">
      <alignment horizontal="center" vertical="center" wrapText="1"/>
    </xf>
    <xf numFmtId="0" fontId="32" fillId="0" borderId="0" xfId="15" applyFont="1" applyFill="1" applyAlignment="1">
      <alignment vertical="center"/>
    </xf>
    <xf numFmtId="0" fontId="32" fillId="43" borderId="82" xfId="0" applyFont="1" applyFill="1" applyBorder="1" applyAlignment="1">
      <alignment horizontal="center"/>
    </xf>
    <xf numFmtId="0" fontId="32" fillId="43" borderId="82" xfId="15" applyFont="1" applyFill="1" applyBorder="1" applyAlignment="1">
      <alignment vertical="center" wrapText="1"/>
    </xf>
    <xf numFmtId="0" fontId="40" fillId="46" borderId="94" xfId="22" applyFont="1" applyFill="1" applyBorder="1" applyAlignment="1">
      <alignment vertical="center"/>
    </xf>
    <xf numFmtId="0" fontId="41" fillId="46" borderId="92" xfId="22" applyFont="1" applyFill="1" applyBorder="1" applyAlignment="1">
      <alignment vertical="center"/>
    </xf>
    <xf numFmtId="0" fontId="41" fillId="46" borderId="93" xfId="22" applyFont="1" applyFill="1" applyBorder="1" applyAlignment="1">
      <alignment horizontal="center" vertical="center"/>
    </xf>
    <xf numFmtId="0" fontId="32" fillId="46" borderId="93" xfId="22" applyFont="1" applyFill="1" applyBorder="1" applyAlignment="1">
      <alignment horizontal="center" vertical="center"/>
    </xf>
    <xf numFmtId="0" fontId="32" fillId="42" borderId="82" xfId="0" applyFont="1" applyFill="1" applyBorder="1" applyAlignment="1">
      <alignment vertical="top" wrapText="1"/>
    </xf>
    <xf numFmtId="0" fontId="32" fillId="42" borderId="82" xfId="0" applyFont="1" applyFill="1" applyBorder="1" applyAlignment="1">
      <alignment horizontal="center"/>
    </xf>
    <xf numFmtId="0" fontId="32" fillId="43" borderId="82" xfId="15" applyFont="1" applyFill="1" applyBorder="1" applyAlignment="1">
      <alignment horizontal="center" vertical="center" wrapText="1"/>
    </xf>
    <xf numFmtId="0" fontId="40" fillId="40" borderId="82" xfId="15" applyFont="1" applyFill="1" applyBorder="1" applyAlignment="1">
      <alignment vertical="center"/>
    </xf>
    <xf numFmtId="0" fontId="41" fillId="40" borderId="82" xfId="15" applyFont="1" applyFill="1" applyBorder="1" applyAlignment="1">
      <alignment horizontal="center" vertical="center"/>
    </xf>
    <xf numFmtId="0" fontId="33" fillId="0" borderId="80" xfId="22" applyFont="1" applyFill="1" applyBorder="1" applyAlignment="1">
      <alignment vertical="center" wrapText="1"/>
    </xf>
    <xf numFmtId="0" fontId="33" fillId="0" borderId="0" xfId="22" applyFont="1" applyFill="1" applyBorder="1" applyAlignment="1">
      <alignment vertical="center" wrapText="1"/>
    </xf>
    <xf numFmtId="0" fontId="33" fillId="0" borderId="80" xfId="22" applyFont="1" applyFill="1" applyBorder="1" applyAlignment="1">
      <alignment horizontal="right" vertical="center" wrapText="1"/>
    </xf>
    <xf numFmtId="0" fontId="33" fillId="0" borderId="0" xfId="22" applyFont="1" applyFill="1" applyBorder="1" applyAlignment="1">
      <alignment horizontal="center" vertical="center" wrapText="1"/>
    </xf>
    <xf numFmtId="0" fontId="33" fillId="0" borderId="80" xfId="0" applyFont="1" applyFill="1" applyBorder="1" applyAlignment="1">
      <alignment wrapText="1"/>
    </xf>
    <xf numFmtId="0" fontId="33" fillId="0" borderId="80" xfId="0" applyFont="1" applyFill="1" applyBorder="1" applyAlignment="1">
      <alignment horizontal="center"/>
    </xf>
    <xf numFmtId="0" fontId="42" fillId="0" borderId="0" xfId="0" applyFont="1" applyAlignment="1">
      <alignment horizontal="center" vertical="center"/>
    </xf>
    <xf numFmtId="0" fontId="32" fillId="46" borderId="95" xfId="22" applyFont="1" applyFill="1" applyBorder="1" applyAlignment="1">
      <alignment horizontal="center" vertical="center"/>
    </xf>
  </cellXfs>
  <cellStyles count="36">
    <cellStyle name="Akcent 1" xfId="1" builtinId="29" customBuiltin="1"/>
    <cellStyle name="Akcent 1 2" xfId="24" xr:uid="{00000000-0005-0000-0000-000001000000}"/>
    <cellStyle name="Akcent 2" xfId="2" builtinId="33" customBuiltin="1"/>
    <cellStyle name="Akcent 2 2" xfId="25" xr:uid="{00000000-0005-0000-0000-000003000000}"/>
    <cellStyle name="Akcent 3" xfId="3" builtinId="37" customBuiltin="1"/>
    <cellStyle name="Akcent 3 2" xfId="26" xr:uid="{00000000-0005-0000-0000-000005000000}"/>
    <cellStyle name="Akcent 4" xfId="4" builtinId="41" customBuiltin="1"/>
    <cellStyle name="Akcent 4 2" xfId="27" xr:uid="{00000000-0005-0000-0000-000007000000}"/>
    <cellStyle name="Akcent 5" xfId="5" builtinId="45" customBuiltin="1"/>
    <cellStyle name="Akcent 5 2" xfId="28" xr:uid="{00000000-0005-0000-0000-000009000000}"/>
    <cellStyle name="Akcent 6" xfId="6" builtinId="49" customBuiltin="1"/>
    <cellStyle name="Akcent 6 2" xfId="29" xr:uid="{00000000-0005-0000-0000-00000B000000}"/>
    <cellStyle name="Dane wejściowe" xfId="7" builtinId="20" customBuiltin="1"/>
    <cellStyle name="Dane wejściowe 2" xfId="30" xr:uid="{00000000-0005-0000-0000-00000D000000}"/>
    <cellStyle name="Dane wyjściowe" xfId="8" builtinId="21" customBuiltin="1"/>
    <cellStyle name="Dane wyjściowe 2" xfId="31" xr:uid="{00000000-0005-0000-0000-00000F000000}"/>
    <cellStyle name="Komórka połączona" xfId="9" builtinId="24" customBuiltin="1"/>
    <cellStyle name="Komórka zaznaczona" xfId="10" builtinId="23" customBuiltin="1"/>
    <cellStyle name="Komórka zaznaczona 2" xfId="32" xr:uid="{00000000-0005-0000-0000-000012000000}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 2" xfId="15" xr:uid="{00000000-0005-0000-0000-000018000000}"/>
    <cellStyle name="Normalny 3" xfId="22" xr:uid="{00000000-0005-0000-0000-000019000000}"/>
    <cellStyle name="Normalny 4" xfId="23" xr:uid="{00000000-0005-0000-0000-00001A000000}"/>
    <cellStyle name="Obliczenia" xfId="16" builtinId="22" customBuiltin="1"/>
    <cellStyle name="Obliczenia 2" xfId="33" xr:uid="{00000000-0005-0000-0000-00001C000000}"/>
    <cellStyle name="Procentowy 2" xfId="34" xr:uid="{00000000-0005-0000-0000-00001D000000}"/>
    <cellStyle name="Suma" xfId="17" builtinId="25" customBuiltin="1"/>
    <cellStyle name="Tekst objaśnienia" xfId="18" builtinId="53" customBuiltin="1"/>
    <cellStyle name="Tekst ostrzeżenia" xfId="19" builtinId="11" customBuiltin="1"/>
    <cellStyle name="Tytuł" xfId="20" builtinId="15" customBuiltin="1"/>
    <cellStyle name="Uwaga" xfId="21" builtinId="10" customBuiltin="1"/>
    <cellStyle name="Uwaga 2" xfId="35" xr:uid="{00000000-0005-0000-0000-000023000000}"/>
  </cellStyles>
  <dxfs count="40"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czelniane/DZIEKAN/Programy%20kszta&#322;cenia/2019%20zmiany/IZ/wersje%20po&#347;rednie/IZ_1st_stacj_2019%20-%20propozycja%2020.03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ski"/>
      <sheetName val="Angielski"/>
    </sheetNames>
    <sheetDataSet>
      <sheetData sheetId="0">
        <row r="20">
          <cell r="E20">
            <v>184</v>
          </cell>
        </row>
        <row r="21">
          <cell r="E21">
            <v>365</v>
          </cell>
        </row>
        <row r="36">
          <cell r="E36">
            <v>180</v>
          </cell>
        </row>
        <row r="37">
          <cell r="E37">
            <v>390</v>
          </cell>
        </row>
        <row r="48">
          <cell r="E48">
            <v>180</v>
          </cell>
        </row>
        <row r="49">
          <cell r="E49">
            <v>375</v>
          </cell>
        </row>
        <row r="64">
          <cell r="E64">
            <v>180</v>
          </cell>
        </row>
        <row r="65">
          <cell r="E65">
            <v>390</v>
          </cell>
        </row>
        <row r="76">
          <cell r="E76">
            <v>180</v>
          </cell>
        </row>
        <row r="77">
          <cell r="E77">
            <v>375</v>
          </cell>
        </row>
        <row r="92">
          <cell r="E92">
            <v>180</v>
          </cell>
        </row>
        <row r="93">
          <cell r="E93">
            <v>330</v>
          </cell>
        </row>
        <row r="105">
          <cell r="E105">
            <v>45</v>
          </cell>
        </row>
        <row r="106">
          <cell r="E106">
            <v>400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Q59"/>
  <sheetViews>
    <sheetView tabSelected="1" zoomScaleNormal="100" workbookViewId="0">
      <selection sqref="A1:AA1"/>
    </sheetView>
  </sheetViews>
  <sheetFormatPr defaultColWidth="6.7109375" defaultRowHeight="15"/>
  <cols>
    <col min="1" max="1" width="3.7109375" style="323" customWidth="1"/>
    <col min="2" max="2" width="48.5703125" style="323" customWidth="1"/>
    <col min="3" max="3" width="6.140625" style="324" bestFit="1" customWidth="1"/>
    <col min="4" max="8" width="4.42578125" style="324" customWidth="1"/>
    <col min="9" max="9" width="8.42578125" style="324" customWidth="1"/>
    <col min="10" max="10" width="8.7109375" style="323" customWidth="1"/>
    <col min="11" max="11" width="4.85546875" style="323" customWidth="1"/>
    <col min="12" max="12" width="50.42578125" style="323" customWidth="1"/>
    <col min="13" max="13" width="5.5703125" style="323" customWidth="1"/>
    <col min="14" max="14" width="4.28515625" style="323" bestFit="1" customWidth="1"/>
    <col min="15" max="15" width="4" style="323" bestFit="1" customWidth="1"/>
    <col min="16" max="16" width="4.42578125" style="323" bestFit="1" customWidth="1"/>
    <col min="17" max="17" width="4.7109375" style="323" bestFit="1" customWidth="1"/>
    <col min="18" max="18" width="5.140625" style="323" bestFit="1" customWidth="1"/>
    <col min="19" max="19" width="5.85546875" style="323" bestFit="1" customWidth="1"/>
    <col min="20" max="21" width="8.7109375" style="323" customWidth="1"/>
    <col min="22" max="22" width="47.140625" style="323" customWidth="1"/>
    <col min="23" max="24" width="3.85546875" style="323" customWidth="1"/>
    <col min="25" max="25" width="5" style="323" customWidth="1"/>
    <col min="26" max="26" width="4.85546875" style="323" customWidth="1"/>
    <col min="27" max="27" width="8.7109375" style="324" customWidth="1"/>
    <col min="28" max="239" width="8.7109375" style="323" customWidth="1"/>
    <col min="240" max="240" width="3.7109375" style="323" customWidth="1"/>
    <col min="241" max="241" width="40.7109375" style="323" customWidth="1"/>
    <col min="242" max="242" width="5.140625" style="323" customWidth="1"/>
    <col min="243" max="243" width="5.5703125" style="323" customWidth="1"/>
    <col min="244" max="244" width="4" style="323" customWidth="1"/>
    <col min="245" max="246" width="5" style="323" customWidth="1"/>
    <col min="247" max="247" width="2.85546875" style="323" customWidth="1"/>
    <col min="248" max="248" width="5.7109375" style="323" customWidth="1"/>
    <col min="249" max="249" width="7.28515625" style="323" customWidth="1"/>
    <col min="250" max="250" width="6.85546875" style="323" customWidth="1"/>
    <col min="251" max="16384" width="6.7109375" style="323"/>
  </cols>
  <sheetData>
    <row r="1" spans="1:251" ht="20.25">
      <c r="A1" s="402" t="s">
        <v>243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22"/>
      <c r="AW1" s="322"/>
      <c r="AX1" s="322"/>
      <c r="AY1" s="322"/>
      <c r="AZ1" s="322"/>
      <c r="BA1" s="322"/>
      <c r="BB1" s="322"/>
      <c r="BC1" s="322"/>
      <c r="BD1" s="322"/>
      <c r="BE1" s="322"/>
      <c r="BF1" s="322"/>
      <c r="BG1" s="322"/>
      <c r="BH1" s="322"/>
      <c r="BI1" s="322"/>
      <c r="BJ1" s="322"/>
      <c r="BK1" s="322"/>
      <c r="BL1" s="322"/>
      <c r="BM1" s="322"/>
      <c r="BN1" s="322"/>
      <c r="BO1" s="322"/>
      <c r="BP1" s="322"/>
      <c r="BQ1" s="322"/>
      <c r="BR1" s="322"/>
      <c r="BS1" s="322"/>
      <c r="BT1" s="322"/>
      <c r="BU1" s="322"/>
      <c r="BV1" s="322"/>
      <c r="BW1" s="322"/>
      <c r="BX1" s="322"/>
      <c r="BY1" s="322"/>
      <c r="BZ1" s="322"/>
      <c r="CA1" s="322"/>
      <c r="CB1" s="322"/>
      <c r="CC1" s="322"/>
      <c r="CD1" s="322"/>
      <c r="CE1" s="322"/>
      <c r="CF1" s="322"/>
      <c r="CG1" s="322"/>
      <c r="CH1" s="322"/>
      <c r="CI1" s="322"/>
      <c r="CJ1" s="322"/>
      <c r="CK1" s="322"/>
      <c r="CL1" s="322"/>
      <c r="CM1" s="322"/>
      <c r="CN1" s="322"/>
      <c r="CO1" s="322"/>
      <c r="CP1" s="322"/>
      <c r="CQ1" s="322"/>
      <c r="CR1" s="322"/>
      <c r="CS1" s="322"/>
      <c r="CT1" s="322"/>
      <c r="CU1" s="322"/>
      <c r="CV1" s="322"/>
      <c r="CW1" s="322"/>
      <c r="CX1" s="322"/>
      <c r="CY1" s="322"/>
      <c r="CZ1" s="322"/>
      <c r="DA1" s="322"/>
      <c r="DB1" s="322"/>
      <c r="DC1" s="322"/>
      <c r="DD1" s="322"/>
      <c r="DE1" s="322"/>
      <c r="DF1" s="322"/>
      <c r="DG1" s="322"/>
      <c r="DH1" s="322"/>
      <c r="DI1" s="322"/>
      <c r="DJ1" s="322"/>
      <c r="DK1" s="322"/>
      <c r="DL1" s="322"/>
      <c r="DM1" s="322"/>
      <c r="DN1" s="322"/>
      <c r="DO1" s="322"/>
      <c r="DP1" s="322"/>
      <c r="DQ1" s="322"/>
      <c r="DR1" s="322"/>
      <c r="DS1" s="322"/>
      <c r="DT1" s="322"/>
      <c r="DU1" s="322"/>
      <c r="DV1" s="322"/>
      <c r="DW1" s="322"/>
      <c r="DX1" s="322"/>
      <c r="DY1" s="322"/>
      <c r="DZ1" s="322"/>
      <c r="EA1" s="322"/>
      <c r="EB1" s="322"/>
      <c r="EC1" s="322"/>
      <c r="ED1" s="322"/>
      <c r="EE1" s="322"/>
      <c r="EF1" s="322"/>
      <c r="EG1" s="322"/>
      <c r="EH1" s="322"/>
      <c r="EI1" s="322"/>
      <c r="EJ1" s="322"/>
      <c r="EK1" s="322"/>
      <c r="EL1" s="322"/>
      <c r="EM1" s="322"/>
      <c r="EN1" s="322"/>
      <c r="EO1" s="322"/>
      <c r="EP1" s="322"/>
      <c r="EQ1" s="322"/>
      <c r="ER1" s="322"/>
      <c r="ES1" s="322"/>
      <c r="ET1" s="322"/>
      <c r="EU1" s="322"/>
      <c r="EV1" s="322"/>
      <c r="EW1" s="322"/>
      <c r="EX1" s="322"/>
      <c r="EY1" s="322"/>
      <c r="EZ1" s="322"/>
      <c r="FA1" s="322"/>
      <c r="FB1" s="322"/>
      <c r="FC1" s="322"/>
      <c r="FD1" s="322"/>
      <c r="FE1" s="322"/>
      <c r="FF1" s="322"/>
      <c r="FG1" s="322"/>
      <c r="FH1" s="322"/>
      <c r="FI1" s="322"/>
      <c r="FJ1" s="322"/>
      <c r="FK1" s="322"/>
      <c r="FL1" s="322"/>
      <c r="FM1" s="322"/>
      <c r="FN1" s="322"/>
      <c r="FO1" s="322"/>
      <c r="FP1" s="322"/>
      <c r="FQ1" s="322"/>
      <c r="FR1" s="322"/>
      <c r="FS1" s="322"/>
      <c r="FT1" s="322"/>
      <c r="FU1" s="322"/>
      <c r="FV1" s="322"/>
      <c r="FW1" s="322"/>
      <c r="FX1" s="322"/>
      <c r="FY1" s="322"/>
      <c r="FZ1" s="322"/>
      <c r="GA1" s="322"/>
      <c r="GB1" s="322"/>
      <c r="GC1" s="322"/>
      <c r="GD1" s="322"/>
      <c r="GE1" s="322"/>
      <c r="GF1" s="322"/>
      <c r="GG1" s="322"/>
      <c r="GH1" s="322"/>
      <c r="GI1" s="322"/>
      <c r="GJ1" s="322"/>
      <c r="GK1" s="322"/>
      <c r="GL1" s="322"/>
      <c r="GM1" s="322"/>
      <c r="GN1" s="322"/>
      <c r="GO1" s="322"/>
      <c r="GP1" s="322"/>
      <c r="GQ1" s="322"/>
      <c r="GR1" s="322"/>
      <c r="GS1" s="322"/>
      <c r="GT1" s="322"/>
      <c r="GU1" s="322"/>
      <c r="GV1" s="322"/>
      <c r="GW1" s="322"/>
      <c r="GX1" s="322"/>
      <c r="GY1" s="322"/>
      <c r="GZ1" s="322"/>
      <c r="HA1" s="322"/>
      <c r="HB1" s="322"/>
      <c r="HC1" s="322"/>
      <c r="HD1" s="322"/>
      <c r="HE1" s="322"/>
      <c r="HF1" s="322"/>
      <c r="HG1" s="322"/>
      <c r="HH1" s="322"/>
      <c r="HI1" s="322"/>
      <c r="HJ1" s="322"/>
      <c r="HK1" s="322"/>
      <c r="HL1" s="322"/>
      <c r="HM1" s="322"/>
      <c r="HN1" s="322"/>
      <c r="HO1" s="322"/>
      <c r="HP1" s="322"/>
      <c r="HQ1" s="322"/>
      <c r="HR1" s="322"/>
      <c r="HS1" s="322"/>
      <c r="HT1" s="322"/>
      <c r="HU1" s="322"/>
      <c r="HV1" s="322"/>
      <c r="HW1" s="322"/>
      <c r="HX1" s="322"/>
      <c r="HY1" s="322"/>
      <c r="HZ1" s="322"/>
      <c r="IA1" s="322"/>
      <c r="IB1" s="322"/>
      <c r="IC1" s="322"/>
      <c r="ID1" s="322"/>
      <c r="IE1" s="322"/>
      <c r="IF1" s="322"/>
      <c r="IG1" s="322"/>
      <c r="IH1" s="322"/>
      <c r="II1" s="322"/>
      <c r="IJ1" s="322"/>
      <c r="IK1" s="322"/>
      <c r="IL1" s="322"/>
      <c r="IM1" s="322"/>
      <c r="IN1" s="322"/>
      <c r="IO1" s="322"/>
      <c r="IP1" s="322"/>
      <c r="IQ1" s="322"/>
    </row>
    <row r="2" spans="1:251" ht="20.25">
      <c r="A2" s="402" t="s">
        <v>214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2"/>
      <c r="BP2" s="322"/>
      <c r="BQ2" s="322"/>
      <c r="BR2" s="322"/>
      <c r="BS2" s="322"/>
      <c r="BT2" s="322"/>
      <c r="BU2" s="322"/>
      <c r="BV2" s="322"/>
      <c r="BW2" s="322"/>
      <c r="BX2" s="322"/>
      <c r="BY2" s="322"/>
      <c r="BZ2" s="322"/>
      <c r="CA2" s="322"/>
      <c r="CB2" s="322"/>
      <c r="CC2" s="322"/>
      <c r="CD2" s="322"/>
      <c r="CE2" s="322"/>
      <c r="CF2" s="322"/>
      <c r="CG2" s="322"/>
      <c r="CH2" s="322"/>
      <c r="CI2" s="322"/>
      <c r="CJ2" s="322"/>
      <c r="CK2" s="322"/>
      <c r="CL2" s="322"/>
      <c r="CM2" s="322"/>
      <c r="CN2" s="322"/>
      <c r="CO2" s="322"/>
      <c r="CP2" s="322"/>
      <c r="CQ2" s="322"/>
      <c r="CR2" s="322"/>
      <c r="CS2" s="322"/>
      <c r="CT2" s="322"/>
      <c r="CU2" s="322"/>
      <c r="CV2" s="322"/>
      <c r="CW2" s="322"/>
      <c r="CX2" s="322"/>
      <c r="CY2" s="322"/>
      <c r="CZ2" s="322"/>
      <c r="DA2" s="322"/>
      <c r="DB2" s="322"/>
      <c r="DC2" s="322"/>
      <c r="DD2" s="322"/>
      <c r="DE2" s="322"/>
      <c r="DF2" s="322"/>
      <c r="DG2" s="322"/>
      <c r="DH2" s="322"/>
      <c r="DI2" s="322"/>
      <c r="DJ2" s="322"/>
      <c r="DK2" s="322"/>
      <c r="DL2" s="322"/>
      <c r="DM2" s="322"/>
      <c r="DN2" s="322"/>
      <c r="DO2" s="322"/>
      <c r="DP2" s="322"/>
      <c r="DQ2" s="322"/>
      <c r="DR2" s="322"/>
      <c r="DS2" s="322"/>
      <c r="DT2" s="322"/>
      <c r="DU2" s="322"/>
      <c r="DV2" s="322"/>
      <c r="DW2" s="322"/>
      <c r="DX2" s="322"/>
      <c r="DY2" s="322"/>
      <c r="DZ2" s="322"/>
      <c r="EA2" s="322"/>
      <c r="EB2" s="322"/>
      <c r="EC2" s="322"/>
      <c r="ED2" s="322"/>
      <c r="EE2" s="322"/>
      <c r="EF2" s="322"/>
      <c r="EG2" s="322"/>
      <c r="EH2" s="322"/>
      <c r="EI2" s="322"/>
      <c r="EJ2" s="322"/>
      <c r="EK2" s="322"/>
      <c r="EL2" s="322"/>
      <c r="EM2" s="322"/>
      <c r="EN2" s="322"/>
      <c r="EO2" s="322"/>
      <c r="EP2" s="322"/>
      <c r="EQ2" s="322"/>
      <c r="ER2" s="322"/>
      <c r="ES2" s="322"/>
      <c r="ET2" s="322"/>
      <c r="EU2" s="322"/>
      <c r="EV2" s="322"/>
      <c r="EW2" s="322"/>
      <c r="EX2" s="322"/>
      <c r="EY2" s="322"/>
      <c r="EZ2" s="322"/>
      <c r="FA2" s="322"/>
      <c r="FB2" s="322"/>
      <c r="FC2" s="322"/>
      <c r="FD2" s="322"/>
      <c r="FE2" s="322"/>
      <c r="FF2" s="322"/>
      <c r="FG2" s="322"/>
      <c r="FH2" s="322"/>
      <c r="FI2" s="322"/>
      <c r="FJ2" s="322"/>
      <c r="FK2" s="322"/>
      <c r="FL2" s="322"/>
      <c r="FM2" s="322"/>
      <c r="FN2" s="322"/>
      <c r="FO2" s="322"/>
      <c r="FP2" s="322"/>
      <c r="FQ2" s="322"/>
      <c r="FR2" s="322"/>
      <c r="FS2" s="322"/>
      <c r="FT2" s="322"/>
      <c r="FU2" s="322"/>
      <c r="FV2" s="322"/>
      <c r="FW2" s="322"/>
      <c r="FX2" s="322"/>
      <c r="FY2" s="322"/>
      <c r="FZ2" s="322"/>
      <c r="GA2" s="322"/>
      <c r="GB2" s="322"/>
      <c r="GC2" s="322"/>
      <c r="GD2" s="322"/>
      <c r="GE2" s="322"/>
      <c r="GF2" s="322"/>
      <c r="GG2" s="322"/>
      <c r="GH2" s="322"/>
      <c r="GI2" s="322"/>
      <c r="GJ2" s="322"/>
      <c r="GK2" s="322"/>
      <c r="GL2" s="322"/>
      <c r="GM2" s="322"/>
      <c r="GN2" s="322"/>
      <c r="GO2" s="322"/>
      <c r="GP2" s="322"/>
      <c r="GQ2" s="322"/>
      <c r="GR2" s="322"/>
      <c r="GS2" s="322"/>
      <c r="GT2" s="322"/>
      <c r="GU2" s="322"/>
      <c r="GV2" s="322"/>
      <c r="GW2" s="322"/>
      <c r="GX2" s="322"/>
      <c r="GY2" s="322"/>
      <c r="GZ2" s="322"/>
      <c r="HA2" s="322"/>
      <c r="HB2" s="322"/>
      <c r="HC2" s="322"/>
      <c r="HD2" s="322"/>
      <c r="HE2" s="322"/>
      <c r="HF2" s="322"/>
      <c r="HG2" s="322"/>
      <c r="HH2" s="322"/>
      <c r="HI2" s="322"/>
      <c r="HJ2" s="322"/>
      <c r="HK2" s="322"/>
      <c r="HL2" s="322"/>
      <c r="HM2" s="322"/>
      <c r="HN2" s="322"/>
      <c r="HO2" s="322"/>
      <c r="HP2" s="322"/>
      <c r="HQ2" s="322"/>
      <c r="HR2" s="322"/>
      <c r="HS2" s="322"/>
      <c r="HT2" s="322"/>
      <c r="HU2" s="322"/>
      <c r="HV2" s="322"/>
      <c r="HW2" s="322"/>
      <c r="HX2" s="322"/>
      <c r="HY2" s="322"/>
      <c r="HZ2" s="322"/>
      <c r="IA2" s="322"/>
      <c r="IB2" s="322"/>
      <c r="IC2" s="322"/>
      <c r="ID2" s="322"/>
      <c r="IE2" s="322"/>
      <c r="IF2" s="322"/>
      <c r="IG2" s="322"/>
      <c r="IH2" s="322"/>
      <c r="II2" s="322"/>
      <c r="IJ2" s="322"/>
      <c r="IK2" s="322"/>
      <c r="IL2" s="322"/>
      <c r="IM2" s="322"/>
      <c r="IN2" s="322"/>
      <c r="IO2" s="322"/>
      <c r="IP2" s="322"/>
      <c r="IQ2" s="322"/>
    </row>
    <row r="3" spans="1:251">
      <c r="A3" s="325"/>
      <c r="B3" s="325"/>
      <c r="C3" s="325"/>
      <c r="D3" s="325"/>
      <c r="E3" s="325"/>
      <c r="F3" s="325"/>
      <c r="G3" s="325"/>
      <c r="H3" s="325"/>
      <c r="I3" s="325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22"/>
      <c r="AW3" s="322"/>
      <c r="AX3" s="322"/>
      <c r="AY3" s="322"/>
      <c r="AZ3" s="322"/>
      <c r="BA3" s="322"/>
      <c r="BB3" s="322"/>
      <c r="BC3" s="322"/>
      <c r="BD3" s="322"/>
      <c r="BE3" s="322"/>
      <c r="BF3" s="322"/>
      <c r="BG3" s="322"/>
      <c r="BH3" s="322"/>
      <c r="BI3" s="322"/>
      <c r="BJ3" s="322"/>
      <c r="BK3" s="322"/>
      <c r="BL3" s="322"/>
      <c r="BM3" s="322"/>
      <c r="BN3" s="322"/>
      <c r="BO3" s="322"/>
      <c r="BP3" s="322"/>
      <c r="BQ3" s="322"/>
      <c r="BR3" s="322"/>
      <c r="BS3" s="322"/>
      <c r="BT3" s="322"/>
      <c r="BU3" s="322"/>
      <c r="BV3" s="322"/>
      <c r="BW3" s="322"/>
      <c r="BX3" s="322"/>
      <c r="BY3" s="322"/>
      <c r="BZ3" s="322"/>
      <c r="CA3" s="322"/>
      <c r="CB3" s="322"/>
      <c r="CC3" s="322"/>
      <c r="CD3" s="322"/>
      <c r="CE3" s="322"/>
      <c r="CF3" s="322"/>
      <c r="CG3" s="322"/>
      <c r="CH3" s="322"/>
      <c r="CI3" s="322"/>
      <c r="CJ3" s="322"/>
      <c r="CK3" s="322"/>
      <c r="CL3" s="322"/>
      <c r="CM3" s="322"/>
      <c r="CN3" s="322"/>
      <c r="CO3" s="322"/>
      <c r="CP3" s="322"/>
      <c r="CQ3" s="322"/>
      <c r="CR3" s="322"/>
      <c r="CS3" s="322"/>
      <c r="CT3" s="322"/>
      <c r="CU3" s="322"/>
      <c r="CV3" s="322"/>
      <c r="CW3" s="322"/>
      <c r="CX3" s="322"/>
      <c r="CY3" s="322"/>
      <c r="CZ3" s="322"/>
      <c r="DA3" s="322"/>
      <c r="DB3" s="322"/>
      <c r="DC3" s="322"/>
      <c r="DD3" s="322"/>
      <c r="DE3" s="322"/>
      <c r="DF3" s="322"/>
      <c r="DG3" s="322"/>
      <c r="DH3" s="322"/>
      <c r="DI3" s="322"/>
      <c r="DJ3" s="322"/>
      <c r="DK3" s="322"/>
      <c r="DL3" s="322"/>
      <c r="DM3" s="322"/>
      <c r="DN3" s="322"/>
      <c r="DO3" s="322"/>
      <c r="DP3" s="322"/>
      <c r="DQ3" s="322"/>
      <c r="DR3" s="322"/>
      <c r="DS3" s="322"/>
      <c r="DT3" s="322"/>
      <c r="DU3" s="322"/>
      <c r="DV3" s="322"/>
      <c r="DW3" s="322"/>
      <c r="DX3" s="322"/>
      <c r="DY3" s="322"/>
      <c r="DZ3" s="322"/>
      <c r="EA3" s="322"/>
      <c r="EB3" s="322"/>
      <c r="EC3" s="322"/>
      <c r="ED3" s="322"/>
      <c r="EE3" s="322"/>
      <c r="EF3" s="322"/>
      <c r="EG3" s="322"/>
      <c r="EH3" s="322"/>
      <c r="EI3" s="322"/>
      <c r="EJ3" s="322"/>
      <c r="EK3" s="322"/>
      <c r="EL3" s="322"/>
      <c r="EM3" s="322"/>
      <c r="EN3" s="322"/>
      <c r="EO3" s="322"/>
      <c r="EP3" s="322"/>
      <c r="EQ3" s="322"/>
      <c r="ER3" s="322"/>
      <c r="ES3" s="322"/>
      <c r="ET3" s="322"/>
      <c r="EU3" s="322"/>
      <c r="EV3" s="322"/>
      <c r="EW3" s="322"/>
      <c r="EX3" s="322"/>
      <c r="EY3" s="322"/>
      <c r="EZ3" s="322"/>
      <c r="FA3" s="322"/>
      <c r="FB3" s="322"/>
      <c r="FC3" s="322"/>
      <c r="FD3" s="322"/>
      <c r="FE3" s="322"/>
      <c r="FF3" s="322"/>
      <c r="FG3" s="322"/>
      <c r="FH3" s="322"/>
      <c r="FI3" s="322"/>
      <c r="FJ3" s="322"/>
      <c r="FK3" s="322"/>
      <c r="FL3" s="322"/>
      <c r="FM3" s="322"/>
      <c r="FN3" s="322"/>
      <c r="FO3" s="322"/>
      <c r="FP3" s="322"/>
      <c r="FQ3" s="322"/>
      <c r="FR3" s="322"/>
      <c r="FS3" s="322"/>
      <c r="FT3" s="322"/>
      <c r="FU3" s="322"/>
      <c r="FV3" s="322"/>
      <c r="FW3" s="322"/>
      <c r="FX3" s="322"/>
      <c r="FY3" s="322"/>
      <c r="FZ3" s="322"/>
      <c r="GA3" s="322"/>
      <c r="GB3" s="322"/>
      <c r="GC3" s="322"/>
      <c r="GD3" s="322"/>
      <c r="GE3" s="322"/>
      <c r="GF3" s="322"/>
      <c r="GG3" s="322"/>
      <c r="GH3" s="322"/>
      <c r="GI3" s="322"/>
      <c r="GJ3" s="322"/>
      <c r="GK3" s="322"/>
      <c r="GL3" s="322"/>
      <c r="GM3" s="322"/>
      <c r="GN3" s="322"/>
      <c r="GO3" s="322"/>
      <c r="GP3" s="322"/>
      <c r="GQ3" s="322"/>
      <c r="GR3" s="322"/>
      <c r="GS3" s="322"/>
      <c r="GT3" s="322"/>
      <c r="GU3" s="322"/>
      <c r="GV3" s="322"/>
      <c r="GW3" s="322"/>
      <c r="GX3" s="322"/>
      <c r="GY3" s="322"/>
      <c r="GZ3" s="322"/>
      <c r="HA3" s="322"/>
      <c r="HB3" s="322"/>
      <c r="HC3" s="322"/>
      <c r="HD3" s="322"/>
      <c r="HE3" s="322"/>
      <c r="HF3" s="322"/>
      <c r="HG3" s="322"/>
      <c r="HH3" s="322"/>
      <c r="HI3" s="322"/>
      <c r="HJ3" s="322"/>
      <c r="HK3" s="322"/>
      <c r="HL3" s="322"/>
      <c r="HM3" s="322"/>
      <c r="HN3" s="322"/>
      <c r="HO3" s="322"/>
      <c r="HP3" s="322"/>
      <c r="HQ3" s="322"/>
      <c r="HR3" s="322"/>
      <c r="HS3" s="322"/>
      <c r="HT3" s="322"/>
      <c r="HU3" s="322"/>
      <c r="HV3" s="322"/>
      <c r="HW3" s="322"/>
      <c r="HX3" s="322"/>
      <c r="HY3" s="322"/>
      <c r="HZ3" s="322"/>
      <c r="IA3" s="322"/>
      <c r="IB3" s="322"/>
      <c r="IC3" s="322"/>
      <c r="ID3" s="322"/>
      <c r="IE3" s="322"/>
      <c r="IF3" s="322"/>
      <c r="IG3" s="322"/>
      <c r="IH3" s="322"/>
      <c r="II3" s="322"/>
      <c r="IJ3" s="322"/>
      <c r="IK3" s="322"/>
      <c r="IL3" s="322"/>
      <c r="IM3" s="322"/>
      <c r="IN3" s="322"/>
      <c r="IO3" s="322"/>
      <c r="IP3" s="322"/>
      <c r="IQ3" s="322"/>
    </row>
    <row r="4" spans="1:251">
      <c r="A4" s="321" t="s">
        <v>218</v>
      </c>
      <c r="B4" s="321"/>
      <c r="C4" s="321"/>
      <c r="D4" s="321"/>
      <c r="E4" s="321"/>
      <c r="F4" s="321"/>
      <c r="G4" s="321"/>
      <c r="H4" s="321"/>
      <c r="I4" s="321"/>
      <c r="J4" s="322"/>
      <c r="K4" s="321" t="s">
        <v>219</v>
      </c>
      <c r="L4" s="326"/>
      <c r="M4" s="326"/>
      <c r="N4" s="326"/>
      <c r="O4" s="326"/>
      <c r="P4" s="326"/>
      <c r="Q4" s="326"/>
      <c r="R4" s="326"/>
      <c r="S4" s="326"/>
      <c r="T4" s="322"/>
      <c r="U4" s="321" t="s">
        <v>220</v>
      </c>
      <c r="V4" s="326"/>
      <c r="W4" s="326"/>
      <c r="X4" s="326"/>
      <c r="Y4" s="326"/>
      <c r="Z4" s="326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  <c r="AX4" s="322"/>
      <c r="AY4" s="322"/>
      <c r="AZ4" s="322"/>
      <c r="BA4" s="322"/>
      <c r="BB4" s="322"/>
      <c r="BC4" s="322"/>
      <c r="BD4" s="322"/>
      <c r="BE4" s="322"/>
      <c r="BF4" s="322"/>
      <c r="BG4" s="322"/>
      <c r="BH4" s="322"/>
      <c r="BI4" s="322"/>
      <c r="BJ4" s="322"/>
      <c r="BK4" s="322"/>
      <c r="BL4" s="322"/>
      <c r="BM4" s="322"/>
      <c r="BN4" s="322"/>
      <c r="BO4" s="322"/>
      <c r="BP4" s="322"/>
      <c r="BQ4" s="322"/>
      <c r="BR4" s="322"/>
      <c r="BS4" s="322"/>
      <c r="BT4" s="322"/>
      <c r="BU4" s="322"/>
      <c r="BV4" s="322"/>
      <c r="BW4" s="322"/>
      <c r="BX4" s="322"/>
      <c r="BY4" s="322"/>
      <c r="BZ4" s="322"/>
      <c r="CA4" s="322"/>
      <c r="CB4" s="322"/>
      <c r="CC4" s="322"/>
      <c r="CD4" s="322"/>
      <c r="CE4" s="322"/>
      <c r="CF4" s="322"/>
      <c r="CG4" s="322"/>
      <c r="CH4" s="322"/>
      <c r="CI4" s="322"/>
      <c r="CJ4" s="322"/>
      <c r="CK4" s="322"/>
      <c r="CL4" s="322"/>
      <c r="CM4" s="322"/>
      <c r="CN4" s="322"/>
      <c r="CO4" s="322"/>
      <c r="CP4" s="322"/>
      <c r="CQ4" s="322"/>
      <c r="CR4" s="322"/>
      <c r="CS4" s="322"/>
      <c r="CT4" s="322"/>
      <c r="CU4" s="322"/>
      <c r="CV4" s="322"/>
      <c r="CW4" s="322"/>
      <c r="CX4" s="322"/>
      <c r="CY4" s="322"/>
      <c r="CZ4" s="322"/>
      <c r="DA4" s="322"/>
      <c r="DB4" s="322"/>
      <c r="DC4" s="322"/>
      <c r="DD4" s="322"/>
      <c r="DE4" s="322"/>
      <c r="DF4" s="322"/>
      <c r="DG4" s="322"/>
      <c r="DH4" s="322"/>
      <c r="DI4" s="322"/>
      <c r="DJ4" s="322"/>
      <c r="DK4" s="322"/>
      <c r="DL4" s="322"/>
      <c r="DM4" s="322"/>
      <c r="DN4" s="322"/>
      <c r="DO4" s="322"/>
      <c r="DP4" s="322"/>
      <c r="DQ4" s="322"/>
      <c r="DR4" s="322"/>
      <c r="DS4" s="322"/>
      <c r="DT4" s="322"/>
      <c r="DU4" s="322"/>
      <c r="DV4" s="322"/>
      <c r="DW4" s="322"/>
      <c r="DX4" s="322"/>
      <c r="DY4" s="322"/>
      <c r="DZ4" s="322"/>
      <c r="EA4" s="322"/>
      <c r="EB4" s="322"/>
      <c r="EC4" s="322"/>
      <c r="ED4" s="322"/>
      <c r="EE4" s="322"/>
      <c r="EF4" s="322"/>
      <c r="EG4" s="322"/>
      <c r="EH4" s="322"/>
      <c r="EI4" s="322"/>
      <c r="EJ4" s="322"/>
      <c r="EK4" s="322"/>
      <c r="EL4" s="322"/>
      <c r="EM4" s="322"/>
      <c r="EN4" s="322"/>
      <c r="EO4" s="322"/>
      <c r="EP4" s="322"/>
      <c r="EQ4" s="322"/>
      <c r="ER4" s="322"/>
      <c r="ES4" s="322"/>
      <c r="ET4" s="322"/>
      <c r="EU4" s="322"/>
      <c r="EV4" s="322"/>
      <c r="EW4" s="322"/>
      <c r="EX4" s="322"/>
      <c r="EY4" s="322"/>
      <c r="EZ4" s="322"/>
      <c r="FA4" s="322"/>
      <c r="FB4" s="322"/>
      <c r="FC4" s="322"/>
      <c r="FD4" s="322"/>
      <c r="FE4" s="322"/>
      <c r="FF4" s="322"/>
      <c r="FG4" s="322"/>
      <c r="FH4" s="322"/>
      <c r="FI4" s="322"/>
      <c r="FJ4" s="322"/>
      <c r="FK4" s="322"/>
      <c r="FL4" s="322"/>
      <c r="FM4" s="322"/>
      <c r="FN4" s="322"/>
      <c r="FO4" s="322"/>
      <c r="FP4" s="322"/>
      <c r="FQ4" s="322"/>
      <c r="FR4" s="322"/>
      <c r="FS4" s="322"/>
      <c r="FT4" s="322"/>
      <c r="FU4" s="322"/>
      <c r="FV4" s="322"/>
      <c r="FW4" s="322"/>
      <c r="FX4" s="322"/>
      <c r="FY4" s="322"/>
      <c r="FZ4" s="322"/>
      <c r="GA4" s="322"/>
      <c r="GB4" s="322"/>
      <c r="GC4" s="322"/>
      <c r="GD4" s="322"/>
      <c r="GE4" s="322"/>
      <c r="GF4" s="322"/>
      <c r="GG4" s="322"/>
      <c r="GH4" s="322"/>
      <c r="GI4" s="322"/>
      <c r="GJ4" s="322"/>
      <c r="GK4" s="322"/>
      <c r="GL4" s="322"/>
      <c r="GM4" s="322"/>
      <c r="GN4" s="322"/>
      <c r="GO4" s="322"/>
      <c r="GP4" s="322"/>
      <c r="GQ4" s="322"/>
      <c r="GR4" s="322"/>
      <c r="GS4" s="322"/>
      <c r="GT4" s="322"/>
      <c r="GU4" s="322"/>
      <c r="GV4" s="322"/>
      <c r="GW4" s="322"/>
      <c r="GX4" s="322"/>
      <c r="GY4" s="322"/>
      <c r="GZ4" s="322"/>
      <c r="HA4" s="322"/>
      <c r="HB4" s="322"/>
      <c r="HC4" s="322"/>
      <c r="HD4" s="322"/>
      <c r="HE4" s="322"/>
      <c r="HF4" s="322"/>
      <c r="HG4" s="322"/>
      <c r="HH4" s="322"/>
      <c r="HI4" s="322"/>
      <c r="HJ4" s="322"/>
      <c r="HK4" s="322"/>
      <c r="HL4" s="322"/>
      <c r="HM4" s="322"/>
      <c r="HN4" s="322"/>
      <c r="HO4" s="322"/>
      <c r="HP4" s="322"/>
      <c r="HQ4" s="322"/>
      <c r="HR4" s="322"/>
      <c r="HS4" s="322"/>
      <c r="HT4" s="322"/>
      <c r="HU4" s="322"/>
      <c r="HV4" s="322"/>
      <c r="HW4" s="322"/>
      <c r="HX4" s="322"/>
      <c r="HY4" s="322"/>
      <c r="HZ4" s="322"/>
      <c r="IA4" s="322"/>
      <c r="IB4" s="322"/>
      <c r="IC4" s="322"/>
      <c r="ID4" s="322"/>
      <c r="IE4" s="322"/>
      <c r="IF4" s="322"/>
      <c r="IG4" s="322"/>
      <c r="IH4" s="322"/>
      <c r="II4" s="322"/>
      <c r="IJ4" s="322"/>
      <c r="IK4" s="322"/>
      <c r="IL4" s="322"/>
      <c r="IM4" s="322"/>
      <c r="IN4" s="322"/>
      <c r="IO4" s="322"/>
      <c r="IP4" s="322"/>
      <c r="IQ4" s="322"/>
    </row>
    <row r="5" spans="1:251">
      <c r="A5" s="327" t="s">
        <v>215</v>
      </c>
      <c r="B5" s="328"/>
      <c r="C5" s="329"/>
      <c r="D5" s="329"/>
      <c r="E5" s="329"/>
      <c r="F5" s="329"/>
      <c r="G5" s="329"/>
      <c r="H5" s="329"/>
      <c r="I5" s="329"/>
      <c r="K5" s="330" t="s">
        <v>187</v>
      </c>
      <c r="L5" s="331"/>
      <c r="M5" s="331"/>
      <c r="N5" s="331"/>
      <c r="O5" s="331"/>
      <c r="P5" s="331"/>
      <c r="Q5" s="331"/>
      <c r="R5" s="332"/>
      <c r="S5" s="324"/>
      <c r="U5" s="333" t="s">
        <v>187</v>
      </c>
      <c r="V5" s="334"/>
    </row>
    <row r="6" spans="1:251" ht="12.75" customHeight="1">
      <c r="A6" s="335" t="s">
        <v>152</v>
      </c>
      <c r="B6" s="338" t="s">
        <v>241</v>
      </c>
      <c r="C6" s="336" t="s">
        <v>153</v>
      </c>
      <c r="D6" s="336" t="s">
        <v>154</v>
      </c>
      <c r="E6" s="336" t="s">
        <v>155</v>
      </c>
      <c r="F6" s="336" t="s">
        <v>156</v>
      </c>
      <c r="G6" s="336" t="s">
        <v>157</v>
      </c>
      <c r="H6" s="336" t="s">
        <v>158</v>
      </c>
      <c r="I6" s="335" t="s">
        <v>10</v>
      </c>
      <c r="J6" s="337"/>
      <c r="K6" s="338" t="s">
        <v>2</v>
      </c>
      <c r="L6" s="338" t="s">
        <v>241</v>
      </c>
      <c r="M6" s="338" t="s">
        <v>153</v>
      </c>
      <c r="N6" s="338" t="s">
        <v>154</v>
      </c>
      <c r="O6" s="338" t="s">
        <v>155</v>
      </c>
      <c r="P6" s="338" t="s">
        <v>156</v>
      </c>
      <c r="Q6" s="338" t="s">
        <v>157</v>
      </c>
      <c r="R6" s="338" t="s">
        <v>158</v>
      </c>
      <c r="S6" s="338" t="s">
        <v>10</v>
      </c>
      <c r="T6" s="337"/>
      <c r="U6" s="339" t="s">
        <v>2</v>
      </c>
      <c r="V6" s="339" t="s">
        <v>241</v>
      </c>
      <c r="W6" s="339" t="s">
        <v>7</v>
      </c>
      <c r="X6" s="339" t="s">
        <v>155</v>
      </c>
      <c r="Y6" s="339" t="s">
        <v>156</v>
      </c>
      <c r="Z6" s="339" t="s">
        <v>157</v>
      </c>
      <c r="AA6" s="339" t="s">
        <v>153</v>
      </c>
      <c r="AB6" s="338" t="s">
        <v>10</v>
      </c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337"/>
      <c r="AQ6" s="337"/>
      <c r="AR6" s="337"/>
      <c r="AS6" s="337"/>
      <c r="AT6" s="337"/>
      <c r="AU6" s="337"/>
      <c r="AV6" s="337"/>
      <c r="AW6" s="337"/>
      <c r="AX6" s="337"/>
      <c r="AY6" s="337"/>
      <c r="AZ6" s="337"/>
      <c r="BA6" s="337"/>
      <c r="BB6" s="337"/>
      <c r="BC6" s="337"/>
      <c r="BD6" s="337"/>
      <c r="BE6" s="337"/>
      <c r="BF6" s="337"/>
      <c r="BG6" s="337"/>
      <c r="BH6" s="337"/>
      <c r="BI6" s="337"/>
      <c r="BJ6" s="337"/>
      <c r="BK6" s="337"/>
      <c r="BL6" s="337"/>
      <c r="BM6" s="337"/>
      <c r="BN6" s="337"/>
      <c r="BO6" s="337"/>
      <c r="BP6" s="337"/>
      <c r="BQ6" s="337"/>
      <c r="BR6" s="337"/>
      <c r="BS6" s="337"/>
      <c r="BT6" s="337"/>
      <c r="BU6" s="337"/>
      <c r="BV6" s="337"/>
      <c r="BW6" s="337"/>
      <c r="BX6" s="337"/>
      <c r="BY6" s="337"/>
      <c r="BZ6" s="337"/>
      <c r="CA6" s="337"/>
      <c r="CB6" s="337"/>
      <c r="CC6" s="337"/>
      <c r="CD6" s="337"/>
      <c r="CE6" s="337"/>
      <c r="CF6" s="337"/>
      <c r="CG6" s="337"/>
      <c r="CH6" s="337"/>
      <c r="CI6" s="337"/>
      <c r="CJ6" s="337"/>
      <c r="CK6" s="337"/>
      <c r="CL6" s="337"/>
      <c r="CM6" s="337"/>
      <c r="CN6" s="337"/>
      <c r="CO6" s="337"/>
      <c r="CP6" s="337"/>
      <c r="CQ6" s="337"/>
      <c r="CR6" s="337"/>
      <c r="CS6" s="337"/>
      <c r="CT6" s="337"/>
      <c r="CU6" s="337"/>
      <c r="CV6" s="337"/>
      <c r="CW6" s="337"/>
      <c r="CX6" s="337"/>
      <c r="CY6" s="337"/>
      <c r="CZ6" s="337"/>
      <c r="DA6" s="337"/>
      <c r="DB6" s="337"/>
      <c r="DC6" s="337"/>
      <c r="DD6" s="337"/>
      <c r="DE6" s="337"/>
      <c r="DF6" s="337"/>
      <c r="DG6" s="337"/>
      <c r="DH6" s="337"/>
      <c r="DI6" s="337"/>
      <c r="DJ6" s="337"/>
      <c r="DK6" s="337"/>
      <c r="DL6" s="337"/>
      <c r="DM6" s="337"/>
      <c r="DN6" s="337"/>
      <c r="DO6" s="337"/>
      <c r="DP6" s="337"/>
      <c r="DQ6" s="337"/>
      <c r="DR6" s="337"/>
      <c r="DS6" s="337"/>
      <c r="DT6" s="337"/>
      <c r="DU6" s="337"/>
      <c r="DV6" s="337"/>
      <c r="DW6" s="337"/>
      <c r="DX6" s="337"/>
      <c r="DY6" s="337"/>
      <c r="DZ6" s="337"/>
      <c r="EA6" s="337"/>
      <c r="EB6" s="337"/>
      <c r="EC6" s="337"/>
      <c r="ED6" s="337"/>
      <c r="EE6" s="337"/>
      <c r="EF6" s="337"/>
      <c r="EG6" s="337"/>
      <c r="EH6" s="337"/>
      <c r="EI6" s="337"/>
      <c r="EJ6" s="337"/>
      <c r="EK6" s="337"/>
      <c r="EL6" s="337"/>
      <c r="EM6" s="337"/>
      <c r="EN6" s="337"/>
      <c r="EO6" s="337"/>
      <c r="EP6" s="337"/>
      <c r="EQ6" s="337"/>
      <c r="ER6" s="337"/>
      <c r="ES6" s="337"/>
      <c r="ET6" s="337"/>
      <c r="EU6" s="337"/>
      <c r="EV6" s="337"/>
      <c r="EW6" s="337"/>
      <c r="EX6" s="337"/>
      <c r="EY6" s="337"/>
      <c r="EZ6" s="337"/>
      <c r="FA6" s="337"/>
      <c r="FB6" s="337"/>
      <c r="FC6" s="337"/>
      <c r="FD6" s="337"/>
      <c r="FE6" s="337"/>
      <c r="FF6" s="337"/>
      <c r="FG6" s="337"/>
      <c r="FH6" s="337"/>
      <c r="FI6" s="337"/>
      <c r="FJ6" s="337"/>
      <c r="FK6" s="337"/>
      <c r="FL6" s="337"/>
      <c r="FM6" s="337"/>
      <c r="FN6" s="337"/>
      <c r="FO6" s="337"/>
      <c r="FP6" s="337"/>
      <c r="FQ6" s="337"/>
      <c r="FR6" s="337"/>
      <c r="FS6" s="337"/>
      <c r="FT6" s="337"/>
      <c r="FU6" s="337"/>
      <c r="FV6" s="337"/>
      <c r="FW6" s="337"/>
      <c r="FX6" s="337"/>
      <c r="FY6" s="337"/>
      <c r="FZ6" s="337"/>
      <c r="GA6" s="337"/>
      <c r="GB6" s="337"/>
      <c r="GC6" s="337"/>
      <c r="GD6" s="337"/>
      <c r="GE6" s="337"/>
      <c r="GF6" s="337"/>
      <c r="GG6" s="337"/>
      <c r="GH6" s="337"/>
      <c r="GI6" s="337"/>
      <c r="GJ6" s="337"/>
      <c r="GK6" s="337"/>
      <c r="GL6" s="337"/>
      <c r="GM6" s="337"/>
      <c r="GN6" s="337"/>
      <c r="GO6" s="337"/>
      <c r="GP6" s="337"/>
      <c r="GQ6" s="337"/>
      <c r="GR6" s="337"/>
      <c r="GS6" s="337"/>
      <c r="GT6" s="337"/>
      <c r="GU6" s="337"/>
      <c r="GV6" s="337"/>
      <c r="GW6" s="337"/>
      <c r="GX6" s="337"/>
      <c r="GY6" s="337"/>
      <c r="GZ6" s="337"/>
      <c r="HA6" s="337"/>
      <c r="HB6" s="337"/>
      <c r="HC6" s="337"/>
      <c r="HD6" s="337"/>
      <c r="HE6" s="337"/>
      <c r="HF6" s="337"/>
      <c r="HG6" s="337"/>
      <c r="HH6" s="337"/>
      <c r="HI6" s="337"/>
      <c r="HJ6" s="337"/>
      <c r="HK6" s="337"/>
      <c r="HL6" s="337"/>
      <c r="HM6" s="337"/>
      <c r="HN6" s="337"/>
      <c r="HO6" s="337"/>
      <c r="HP6" s="337"/>
      <c r="HQ6" s="337"/>
      <c r="HR6" s="337"/>
      <c r="HS6" s="337"/>
      <c r="HT6" s="337"/>
      <c r="HU6" s="337"/>
      <c r="HV6" s="337"/>
      <c r="HW6" s="337"/>
      <c r="HX6" s="337"/>
      <c r="HY6" s="337"/>
      <c r="HZ6" s="337"/>
      <c r="IA6" s="337"/>
      <c r="IB6" s="337"/>
      <c r="IC6" s="337"/>
      <c r="ID6" s="337"/>
      <c r="IE6" s="337"/>
      <c r="IF6" s="337"/>
      <c r="IG6" s="337"/>
      <c r="IH6" s="337"/>
      <c r="II6" s="337"/>
      <c r="IJ6" s="337"/>
      <c r="IK6" s="337"/>
      <c r="IL6" s="337"/>
      <c r="IM6" s="337"/>
      <c r="IN6" s="337"/>
      <c r="IO6" s="337"/>
      <c r="IP6" s="337"/>
      <c r="IQ6" s="337"/>
    </row>
    <row r="7" spans="1:251">
      <c r="A7" s="340">
        <v>1</v>
      </c>
      <c r="B7" s="340" t="s">
        <v>159</v>
      </c>
      <c r="C7" s="341" t="s">
        <v>20</v>
      </c>
      <c r="D7" s="341">
        <v>15</v>
      </c>
      <c r="E7" s="341">
        <v>30</v>
      </c>
      <c r="F7" s="341"/>
      <c r="G7" s="341"/>
      <c r="H7" s="341"/>
      <c r="I7" s="341">
        <v>5</v>
      </c>
      <c r="K7" s="342">
        <v>1</v>
      </c>
      <c r="L7" s="342" t="s">
        <v>188</v>
      </c>
      <c r="M7" s="343" t="s">
        <v>20</v>
      </c>
      <c r="N7" s="343">
        <v>30</v>
      </c>
      <c r="O7" s="343">
        <v>15</v>
      </c>
      <c r="P7" s="343"/>
      <c r="Q7" s="344"/>
      <c r="R7" s="343"/>
      <c r="S7" s="343">
        <v>4</v>
      </c>
      <c r="U7" s="345">
        <v>1</v>
      </c>
      <c r="V7" s="346" t="s">
        <v>211</v>
      </c>
      <c r="W7" s="347">
        <v>15</v>
      </c>
      <c r="X7" s="347"/>
      <c r="Y7" s="347">
        <v>15</v>
      </c>
      <c r="Z7" s="347"/>
      <c r="AA7" s="348" t="s">
        <v>20</v>
      </c>
      <c r="AB7" s="343">
        <v>2</v>
      </c>
    </row>
    <row r="8" spans="1:251">
      <c r="A8" s="349">
        <f t="shared" ref="A8:A16" si="0">A7+1</f>
        <v>2</v>
      </c>
      <c r="B8" s="349" t="s">
        <v>168</v>
      </c>
      <c r="C8" s="350"/>
      <c r="D8" s="350">
        <v>30</v>
      </c>
      <c r="E8" s="350">
        <v>15</v>
      </c>
      <c r="F8" s="350"/>
      <c r="G8" s="350"/>
      <c r="H8" s="350"/>
      <c r="I8" s="350">
        <v>4</v>
      </c>
      <c r="K8" s="351">
        <v>2</v>
      </c>
      <c r="L8" s="351" t="s">
        <v>189</v>
      </c>
      <c r="M8" s="352"/>
      <c r="N8" s="352">
        <v>15</v>
      </c>
      <c r="O8" s="352">
        <v>15</v>
      </c>
      <c r="P8" s="352"/>
      <c r="Q8" s="352"/>
      <c r="R8" s="352"/>
      <c r="S8" s="352">
        <v>3</v>
      </c>
      <c r="U8" s="345">
        <v>2</v>
      </c>
      <c r="V8" s="346" t="s">
        <v>213</v>
      </c>
      <c r="W8" s="347">
        <v>15</v>
      </c>
      <c r="X8" s="347">
        <v>15</v>
      </c>
      <c r="Y8" s="353"/>
      <c r="Z8" s="347"/>
      <c r="AA8" s="348" t="s">
        <v>20</v>
      </c>
      <c r="AB8" s="352">
        <v>1</v>
      </c>
    </row>
    <row r="9" spans="1:251">
      <c r="A9" s="340">
        <f t="shared" si="0"/>
        <v>3</v>
      </c>
      <c r="B9" s="340" t="s">
        <v>163</v>
      </c>
      <c r="C9" s="341" t="s">
        <v>20</v>
      </c>
      <c r="D9" s="341">
        <v>30</v>
      </c>
      <c r="E9" s="341">
        <v>15</v>
      </c>
      <c r="F9" s="341"/>
      <c r="G9" s="341"/>
      <c r="H9" s="341"/>
      <c r="I9" s="341">
        <v>5</v>
      </c>
      <c r="K9" s="342">
        <v>3</v>
      </c>
      <c r="L9" s="342" t="s">
        <v>190</v>
      </c>
      <c r="M9" s="343" t="s">
        <v>20</v>
      </c>
      <c r="N9" s="343">
        <v>30</v>
      </c>
      <c r="O9" s="343"/>
      <c r="P9" s="343"/>
      <c r="Q9" s="343">
        <v>15</v>
      </c>
      <c r="R9" s="343"/>
      <c r="S9" s="343">
        <v>4</v>
      </c>
      <c r="U9" s="345">
        <v>3</v>
      </c>
      <c r="V9" s="346" t="s">
        <v>223</v>
      </c>
      <c r="W9" s="347">
        <v>15</v>
      </c>
      <c r="X9" s="347">
        <v>15</v>
      </c>
      <c r="Y9" s="347"/>
      <c r="Z9" s="347"/>
      <c r="AA9" s="348" t="s">
        <v>20</v>
      </c>
      <c r="AB9" s="343">
        <v>2</v>
      </c>
    </row>
    <row r="10" spans="1:251">
      <c r="A10" s="349">
        <f t="shared" si="0"/>
        <v>4</v>
      </c>
      <c r="B10" s="349" t="s">
        <v>164</v>
      </c>
      <c r="C10" s="350" t="s">
        <v>20</v>
      </c>
      <c r="D10" s="350">
        <v>30</v>
      </c>
      <c r="E10" s="350">
        <v>15</v>
      </c>
      <c r="F10" s="350"/>
      <c r="G10" s="350"/>
      <c r="H10" s="350"/>
      <c r="I10" s="350">
        <v>5</v>
      </c>
      <c r="K10" s="342">
        <v>4</v>
      </c>
      <c r="L10" s="342" t="s">
        <v>191</v>
      </c>
      <c r="M10" s="343" t="s">
        <v>20</v>
      </c>
      <c r="N10" s="343">
        <v>30</v>
      </c>
      <c r="O10" s="343">
        <v>15</v>
      </c>
      <c r="P10" s="343"/>
      <c r="Q10" s="343"/>
      <c r="R10" s="343"/>
      <c r="S10" s="343">
        <v>4</v>
      </c>
      <c r="U10" s="345">
        <v>4</v>
      </c>
      <c r="V10" s="346" t="s">
        <v>162</v>
      </c>
      <c r="W10" s="347">
        <v>4</v>
      </c>
      <c r="X10" s="347"/>
      <c r="Y10" s="347"/>
      <c r="Z10" s="347"/>
      <c r="AA10" s="348" t="s">
        <v>238</v>
      </c>
      <c r="AB10" s="343">
        <v>0</v>
      </c>
    </row>
    <row r="11" spans="1:251">
      <c r="A11" s="340">
        <f t="shared" si="0"/>
        <v>5</v>
      </c>
      <c r="B11" s="340" t="s">
        <v>182</v>
      </c>
      <c r="C11" s="341"/>
      <c r="D11" s="341">
        <v>15</v>
      </c>
      <c r="E11" s="341"/>
      <c r="F11" s="341">
        <v>15</v>
      </c>
      <c r="G11" s="341"/>
      <c r="H11" s="341"/>
      <c r="I11" s="341">
        <v>3</v>
      </c>
      <c r="K11" s="342">
        <v>5</v>
      </c>
      <c r="L11" s="351" t="s">
        <v>192</v>
      </c>
      <c r="M11" s="343"/>
      <c r="N11" s="343">
        <v>15</v>
      </c>
      <c r="O11" s="343">
        <v>15</v>
      </c>
      <c r="P11" s="343">
        <v>15</v>
      </c>
      <c r="Q11" s="343"/>
      <c r="R11" s="343"/>
      <c r="S11" s="343">
        <v>4</v>
      </c>
      <c r="U11" s="345">
        <v>5</v>
      </c>
      <c r="V11" s="354" t="s">
        <v>191</v>
      </c>
      <c r="W11" s="347">
        <v>30</v>
      </c>
      <c r="X11" s="347">
        <v>15</v>
      </c>
      <c r="Y11" s="347"/>
      <c r="Z11" s="347"/>
      <c r="AA11" s="347" t="s">
        <v>20</v>
      </c>
      <c r="AB11" s="343">
        <v>4</v>
      </c>
    </row>
    <row r="12" spans="1:251">
      <c r="A12" s="349">
        <f t="shared" si="0"/>
        <v>6</v>
      </c>
      <c r="B12" s="349" t="s">
        <v>165</v>
      </c>
      <c r="C12" s="350"/>
      <c r="D12" s="350">
        <v>30</v>
      </c>
      <c r="E12" s="350"/>
      <c r="F12" s="350"/>
      <c r="G12" s="350"/>
      <c r="H12" s="350"/>
      <c r="I12" s="350">
        <v>2</v>
      </c>
      <c r="K12" s="342">
        <v>6</v>
      </c>
      <c r="L12" s="342" t="s">
        <v>193</v>
      </c>
      <c r="M12" s="343"/>
      <c r="N12" s="343">
        <v>15</v>
      </c>
      <c r="O12" s="343"/>
      <c r="P12" s="343">
        <v>15</v>
      </c>
      <c r="Q12" s="343"/>
      <c r="R12" s="343"/>
      <c r="S12" s="343">
        <v>3</v>
      </c>
      <c r="U12" s="345">
        <v>6</v>
      </c>
      <c r="V12" s="346" t="s">
        <v>224</v>
      </c>
      <c r="W12" s="347">
        <v>30</v>
      </c>
      <c r="X12" s="347">
        <v>15</v>
      </c>
      <c r="Y12" s="347"/>
      <c r="Z12" s="347">
        <v>15</v>
      </c>
      <c r="AA12" s="347" t="s">
        <v>20</v>
      </c>
      <c r="AB12" s="343">
        <v>5</v>
      </c>
    </row>
    <row r="13" spans="1:251">
      <c r="A13" s="340">
        <v>7</v>
      </c>
      <c r="B13" s="340" t="s">
        <v>167</v>
      </c>
      <c r="C13" s="340"/>
      <c r="D13" s="341">
        <v>15</v>
      </c>
      <c r="E13" s="341"/>
      <c r="F13" s="341"/>
      <c r="G13" s="341">
        <v>15</v>
      </c>
      <c r="H13" s="341"/>
      <c r="I13" s="341">
        <v>2</v>
      </c>
      <c r="K13" s="342">
        <v>7</v>
      </c>
      <c r="L13" s="342" t="s">
        <v>194</v>
      </c>
      <c r="M13" s="343" t="s">
        <v>20</v>
      </c>
      <c r="N13" s="343">
        <v>15</v>
      </c>
      <c r="O13" s="343">
        <v>15</v>
      </c>
      <c r="P13" s="343"/>
      <c r="Q13" s="343"/>
      <c r="R13" s="343"/>
      <c r="S13" s="343">
        <v>3</v>
      </c>
      <c r="U13" s="345">
        <v>7</v>
      </c>
      <c r="V13" s="346" t="s">
        <v>225</v>
      </c>
      <c r="W13" s="355">
        <v>15</v>
      </c>
      <c r="X13" s="346"/>
      <c r="Y13" s="355">
        <v>30</v>
      </c>
      <c r="Z13" s="346"/>
      <c r="AA13" s="348" t="s">
        <v>9</v>
      </c>
      <c r="AB13" s="343">
        <v>4</v>
      </c>
    </row>
    <row r="14" spans="1:251" ht="28.5">
      <c r="A14" s="349">
        <v>8</v>
      </c>
      <c r="B14" s="349" t="s">
        <v>183</v>
      </c>
      <c r="C14" s="349"/>
      <c r="D14" s="350">
        <v>15</v>
      </c>
      <c r="E14" s="350"/>
      <c r="F14" s="350">
        <v>30</v>
      </c>
      <c r="G14" s="350"/>
      <c r="H14" s="350"/>
      <c r="I14" s="350">
        <v>3</v>
      </c>
      <c r="K14" s="356">
        <v>8</v>
      </c>
      <c r="L14" s="357" t="s">
        <v>195</v>
      </c>
      <c r="M14" s="358"/>
      <c r="N14" s="352">
        <v>30</v>
      </c>
      <c r="O14" s="352"/>
      <c r="P14" s="352"/>
      <c r="Q14" s="352">
        <v>15</v>
      </c>
      <c r="R14" s="352"/>
      <c r="S14" s="352">
        <v>3</v>
      </c>
      <c r="U14" s="345">
        <v>8</v>
      </c>
      <c r="V14" s="346" t="s">
        <v>212</v>
      </c>
      <c r="W14" s="347">
        <v>15</v>
      </c>
      <c r="X14" s="347"/>
      <c r="Y14" s="347">
        <v>30</v>
      </c>
      <c r="Z14" s="347"/>
      <c r="AA14" s="348" t="s">
        <v>239</v>
      </c>
      <c r="AB14" s="352">
        <v>4</v>
      </c>
    </row>
    <row r="15" spans="1:251">
      <c r="A15" s="340">
        <v>9</v>
      </c>
      <c r="B15" s="340" t="s">
        <v>160</v>
      </c>
      <c r="C15" s="340"/>
      <c r="D15" s="341"/>
      <c r="E15" s="341">
        <v>45</v>
      </c>
      <c r="F15" s="341"/>
      <c r="G15" s="341"/>
      <c r="H15" s="341"/>
      <c r="I15" s="341">
        <v>1</v>
      </c>
      <c r="K15" s="359"/>
      <c r="L15" s="360" t="s">
        <v>196</v>
      </c>
      <c r="M15" s="361"/>
      <c r="N15" s="362">
        <v>30</v>
      </c>
      <c r="O15" s="362"/>
      <c r="P15" s="362"/>
      <c r="Q15" s="362">
        <v>15</v>
      </c>
      <c r="R15" s="362"/>
      <c r="S15" s="362">
        <v>3</v>
      </c>
      <c r="U15" s="345">
        <v>9</v>
      </c>
      <c r="V15" s="363" t="s">
        <v>209</v>
      </c>
      <c r="W15" s="347">
        <v>15</v>
      </c>
      <c r="X15" s="347"/>
      <c r="Y15" s="347">
        <v>15</v>
      </c>
      <c r="Z15" s="347">
        <v>15</v>
      </c>
      <c r="AA15" s="347" t="s">
        <v>20</v>
      </c>
      <c r="AB15" s="362">
        <v>4</v>
      </c>
    </row>
    <row r="16" spans="1:251" ht="28.5">
      <c r="A16" s="349">
        <f t="shared" si="0"/>
        <v>10</v>
      </c>
      <c r="B16" s="349" t="s">
        <v>161</v>
      </c>
      <c r="C16" s="349"/>
      <c r="D16" s="350"/>
      <c r="E16" s="350">
        <v>30</v>
      </c>
      <c r="F16" s="350"/>
      <c r="G16" s="350"/>
      <c r="H16" s="350"/>
      <c r="I16" s="350"/>
      <c r="K16" s="342">
        <v>9</v>
      </c>
      <c r="L16" s="364" t="s">
        <v>197</v>
      </c>
      <c r="M16" s="343"/>
      <c r="N16" s="343">
        <v>15</v>
      </c>
      <c r="O16" s="343">
        <v>15</v>
      </c>
      <c r="P16" s="343"/>
      <c r="Q16" s="343"/>
      <c r="R16" s="343"/>
      <c r="S16" s="343">
        <v>2</v>
      </c>
      <c r="U16" s="345">
        <v>10</v>
      </c>
      <c r="V16" s="346" t="s">
        <v>210</v>
      </c>
      <c r="W16" s="347">
        <v>15</v>
      </c>
      <c r="X16" s="347">
        <v>15</v>
      </c>
      <c r="Y16" s="347"/>
      <c r="Z16" s="347">
        <v>15</v>
      </c>
      <c r="AA16" s="348" t="s">
        <v>240</v>
      </c>
      <c r="AB16" s="375">
        <v>4</v>
      </c>
    </row>
    <row r="17" spans="1:251">
      <c r="A17" s="365"/>
      <c r="B17" s="365"/>
      <c r="C17" s="366"/>
      <c r="D17" s="366"/>
      <c r="E17" s="366"/>
      <c r="F17" s="366"/>
      <c r="G17" s="366"/>
      <c r="H17" s="366"/>
      <c r="I17" s="367">
        <f t="shared" ref="I17" si="1">SUM(I7:I16)</f>
        <v>30</v>
      </c>
      <c r="K17" s="342">
        <v>10</v>
      </c>
      <c r="L17" s="364" t="s">
        <v>162</v>
      </c>
      <c r="M17" s="368"/>
      <c r="N17" s="343">
        <v>4</v>
      </c>
      <c r="O17" s="343"/>
      <c r="P17" s="343"/>
      <c r="Q17" s="343"/>
      <c r="R17" s="343"/>
      <c r="S17" s="343"/>
      <c r="U17" s="372"/>
      <c r="V17" s="372"/>
      <c r="W17" s="373"/>
      <c r="X17" s="374"/>
      <c r="Y17" s="374"/>
      <c r="Z17" s="374"/>
      <c r="AA17" s="374"/>
      <c r="AB17" s="403">
        <f>SUM(AB7:AB16)</f>
        <v>30</v>
      </c>
    </row>
    <row r="18" spans="1:251">
      <c r="A18" s="328"/>
      <c r="B18" s="328"/>
      <c r="C18" s="325"/>
      <c r="D18" s="371"/>
      <c r="E18" s="329"/>
      <c r="F18" s="329"/>
      <c r="K18" s="372"/>
      <c r="L18" s="372"/>
      <c r="M18" s="373"/>
      <c r="N18" s="374"/>
      <c r="O18" s="374"/>
      <c r="P18" s="374"/>
      <c r="Q18" s="374"/>
      <c r="R18" s="374"/>
      <c r="S18" s="375">
        <f>SUM(S7:S14)+SUM(S16:S17)</f>
        <v>30</v>
      </c>
      <c r="U18" s="369"/>
      <c r="V18" s="369"/>
      <c r="W18" s="369"/>
      <c r="X18" s="369"/>
      <c r="Y18" s="369"/>
      <c r="Z18" s="369"/>
      <c r="AA18" s="370"/>
      <c r="AB18" s="337"/>
    </row>
    <row r="19" spans="1:251">
      <c r="A19" s="327" t="s">
        <v>216</v>
      </c>
      <c r="B19" s="328"/>
      <c r="C19" s="329"/>
      <c r="D19" s="329"/>
      <c r="E19" s="329"/>
      <c r="F19" s="329"/>
      <c r="G19" s="329"/>
      <c r="H19" s="329"/>
      <c r="I19" s="329"/>
      <c r="K19" s="331"/>
      <c r="L19" s="331"/>
      <c r="M19" s="376"/>
      <c r="N19" s="330"/>
      <c r="O19" s="331"/>
      <c r="P19" s="331"/>
      <c r="Q19" s="331"/>
      <c r="R19" s="331"/>
      <c r="S19" s="331"/>
      <c r="U19" s="369"/>
      <c r="V19" s="369"/>
      <c r="W19" s="369"/>
      <c r="X19" s="369"/>
      <c r="Y19" s="369"/>
      <c r="Z19" s="369"/>
      <c r="AA19" s="370"/>
    </row>
    <row r="20" spans="1:251">
      <c r="A20" s="377" t="s">
        <v>152</v>
      </c>
      <c r="B20" s="338" t="s">
        <v>241</v>
      </c>
      <c r="C20" s="378" t="s">
        <v>153</v>
      </c>
      <c r="D20" s="378" t="s">
        <v>154</v>
      </c>
      <c r="E20" s="378" t="s">
        <v>155</v>
      </c>
      <c r="F20" s="378" t="s">
        <v>156</v>
      </c>
      <c r="G20" s="378" t="s">
        <v>157</v>
      </c>
      <c r="H20" s="378" t="s">
        <v>158</v>
      </c>
      <c r="I20" s="377" t="s">
        <v>10</v>
      </c>
      <c r="J20" s="337"/>
      <c r="K20" s="333" t="s">
        <v>237</v>
      </c>
      <c r="M20" s="324"/>
      <c r="N20" s="324"/>
      <c r="O20" s="324"/>
      <c r="P20" s="324"/>
      <c r="Q20" s="324"/>
      <c r="R20" s="324"/>
      <c r="S20" s="324"/>
      <c r="T20" s="337"/>
      <c r="U20" s="333" t="s">
        <v>237</v>
      </c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7"/>
      <c r="AO20" s="337"/>
      <c r="AP20" s="337"/>
      <c r="AQ20" s="337"/>
      <c r="AR20" s="337"/>
      <c r="AS20" s="337"/>
      <c r="AT20" s="337"/>
      <c r="AU20" s="337"/>
      <c r="AV20" s="337"/>
      <c r="AW20" s="337"/>
      <c r="AX20" s="337"/>
      <c r="AY20" s="337"/>
      <c r="AZ20" s="337"/>
      <c r="BA20" s="337"/>
      <c r="BB20" s="337"/>
      <c r="BC20" s="337"/>
      <c r="BD20" s="337"/>
      <c r="BE20" s="337"/>
      <c r="BF20" s="337"/>
      <c r="BG20" s="337"/>
      <c r="BH20" s="337"/>
      <c r="BI20" s="337"/>
      <c r="BJ20" s="337"/>
      <c r="BK20" s="337"/>
      <c r="BL20" s="337"/>
      <c r="BM20" s="337"/>
      <c r="BN20" s="337"/>
      <c r="BO20" s="337"/>
      <c r="BP20" s="337"/>
      <c r="BQ20" s="337"/>
      <c r="BR20" s="337"/>
      <c r="BS20" s="337"/>
      <c r="BT20" s="337"/>
      <c r="BU20" s="337"/>
      <c r="BV20" s="337"/>
      <c r="BW20" s="337"/>
      <c r="BX20" s="337"/>
      <c r="BY20" s="337"/>
      <c r="BZ20" s="337"/>
      <c r="CA20" s="337"/>
      <c r="CB20" s="337"/>
      <c r="CC20" s="337"/>
      <c r="CD20" s="337"/>
      <c r="CE20" s="337"/>
      <c r="CF20" s="337"/>
      <c r="CG20" s="337"/>
      <c r="CH20" s="337"/>
      <c r="CI20" s="337"/>
      <c r="CJ20" s="337"/>
      <c r="CK20" s="337"/>
      <c r="CL20" s="337"/>
      <c r="CM20" s="337"/>
      <c r="CN20" s="337"/>
      <c r="CO20" s="337"/>
      <c r="CP20" s="337"/>
      <c r="CQ20" s="337"/>
      <c r="CR20" s="337"/>
      <c r="CS20" s="337"/>
      <c r="CT20" s="337"/>
      <c r="CU20" s="337"/>
      <c r="CV20" s="337"/>
      <c r="CW20" s="337"/>
      <c r="CX20" s="337"/>
      <c r="CY20" s="337"/>
      <c r="CZ20" s="337"/>
      <c r="DA20" s="337"/>
      <c r="DB20" s="337"/>
      <c r="DC20" s="337"/>
      <c r="DD20" s="337"/>
      <c r="DE20" s="337"/>
      <c r="DF20" s="337"/>
      <c r="DG20" s="337"/>
      <c r="DH20" s="337"/>
      <c r="DI20" s="337"/>
      <c r="DJ20" s="337"/>
      <c r="DK20" s="337"/>
      <c r="DL20" s="337"/>
      <c r="DM20" s="337"/>
      <c r="DN20" s="337"/>
      <c r="DO20" s="337"/>
      <c r="DP20" s="337"/>
      <c r="DQ20" s="337"/>
      <c r="DR20" s="337"/>
      <c r="DS20" s="337"/>
      <c r="DT20" s="337"/>
      <c r="DU20" s="337"/>
      <c r="DV20" s="337"/>
      <c r="DW20" s="337"/>
      <c r="DX20" s="337"/>
      <c r="DY20" s="337"/>
      <c r="DZ20" s="337"/>
      <c r="EA20" s="337"/>
      <c r="EB20" s="337"/>
      <c r="EC20" s="337"/>
      <c r="ED20" s="337"/>
      <c r="EE20" s="337"/>
      <c r="EF20" s="337"/>
      <c r="EG20" s="337"/>
      <c r="EH20" s="337"/>
      <c r="EI20" s="337"/>
      <c r="EJ20" s="337"/>
      <c r="EK20" s="337"/>
      <c r="EL20" s="337"/>
      <c r="EM20" s="337"/>
      <c r="EN20" s="337"/>
      <c r="EO20" s="337"/>
      <c r="EP20" s="337"/>
      <c r="EQ20" s="337"/>
      <c r="ER20" s="337"/>
      <c r="ES20" s="337"/>
      <c r="ET20" s="337"/>
      <c r="EU20" s="337"/>
      <c r="EV20" s="337"/>
      <c r="EW20" s="337"/>
      <c r="EX20" s="337"/>
      <c r="EY20" s="337"/>
      <c r="EZ20" s="337"/>
      <c r="FA20" s="337"/>
      <c r="FB20" s="337"/>
      <c r="FC20" s="337"/>
      <c r="FD20" s="337"/>
      <c r="FE20" s="337"/>
      <c r="FF20" s="337"/>
      <c r="FG20" s="337"/>
      <c r="FH20" s="337"/>
      <c r="FI20" s="337"/>
      <c r="FJ20" s="337"/>
      <c r="FK20" s="337"/>
      <c r="FL20" s="337"/>
      <c r="FM20" s="337"/>
      <c r="FN20" s="337"/>
      <c r="FO20" s="337"/>
      <c r="FP20" s="337"/>
      <c r="FQ20" s="337"/>
      <c r="FR20" s="337"/>
      <c r="FS20" s="337"/>
      <c r="FT20" s="337"/>
      <c r="FU20" s="337"/>
      <c r="FV20" s="337"/>
      <c r="FW20" s="337"/>
      <c r="FX20" s="337"/>
      <c r="FY20" s="337"/>
      <c r="FZ20" s="337"/>
      <c r="GA20" s="337"/>
      <c r="GB20" s="337"/>
      <c r="GC20" s="337"/>
      <c r="GD20" s="337"/>
      <c r="GE20" s="337"/>
      <c r="GF20" s="337"/>
      <c r="GG20" s="337"/>
      <c r="GH20" s="337"/>
      <c r="GI20" s="337"/>
      <c r="GJ20" s="337"/>
      <c r="GK20" s="337"/>
      <c r="GL20" s="337"/>
      <c r="GM20" s="337"/>
      <c r="GN20" s="337"/>
      <c r="GO20" s="337"/>
      <c r="GP20" s="337"/>
      <c r="GQ20" s="337"/>
      <c r="GR20" s="337"/>
      <c r="GS20" s="337"/>
      <c r="GT20" s="337"/>
      <c r="GU20" s="337"/>
      <c r="GV20" s="337"/>
      <c r="GW20" s="337"/>
      <c r="GX20" s="337"/>
      <c r="GY20" s="337"/>
      <c r="GZ20" s="337"/>
      <c r="HA20" s="337"/>
      <c r="HB20" s="337"/>
      <c r="HC20" s="337"/>
      <c r="HD20" s="337"/>
      <c r="HE20" s="337"/>
      <c r="HF20" s="337"/>
      <c r="HG20" s="337"/>
      <c r="HH20" s="337"/>
      <c r="HI20" s="337"/>
      <c r="HJ20" s="337"/>
      <c r="HK20" s="337"/>
      <c r="HL20" s="337"/>
      <c r="HM20" s="337"/>
      <c r="HN20" s="337"/>
      <c r="HO20" s="337"/>
      <c r="HP20" s="337"/>
      <c r="HQ20" s="337"/>
      <c r="HR20" s="337"/>
      <c r="HS20" s="337"/>
      <c r="HT20" s="337"/>
      <c r="HU20" s="337"/>
      <c r="HV20" s="337"/>
      <c r="HW20" s="337"/>
      <c r="HX20" s="337"/>
      <c r="HY20" s="337"/>
      <c r="HZ20" s="337"/>
      <c r="IA20" s="337"/>
      <c r="IB20" s="337"/>
      <c r="IC20" s="337"/>
      <c r="ID20" s="337"/>
      <c r="IE20" s="337"/>
      <c r="IF20" s="337"/>
      <c r="IG20" s="337"/>
      <c r="IH20" s="337"/>
      <c r="II20" s="337"/>
      <c r="IJ20" s="337"/>
      <c r="IK20" s="337"/>
      <c r="IL20" s="337"/>
      <c r="IM20" s="337"/>
      <c r="IN20" s="337"/>
      <c r="IO20" s="337"/>
      <c r="IP20" s="337"/>
      <c r="IQ20" s="337"/>
    </row>
    <row r="21" spans="1:251">
      <c r="A21" s="340">
        <v>1</v>
      </c>
      <c r="B21" s="340" t="s">
        <v>173</v>
      </c>
      <c r="C21" s="341"/>
      <c r="D21" s="341">
        <v>15</v>
      </c>
      <c r="E21" s="341"/>
      <c r="F21" s="341">
        <v>15</v>
      </c>
      <c r="G21" s="341"/>
      <c r="H21" s="341"/>
      <c r="I21" s="341">
        <v>2</v>
      </c>
      <c r="K21" s="338" t="s">
        <v>2</v>
      </c>
      <c r="L21" s="338" t="s">
        <v>241</v>
      </c>
      <c r="M21" s="338" t="s">
        <v>4</v>
      </c>
      <c r="N21" s="338" t="s">
        <v>5</v>
      </c>
      <c r="O21" s="338" t="s">
        <v>6</v>
      </c>
      <c r="P21" s="338" t="s">
        <v>7</v>
      </c>
      <c r="Q21" s="338" t="s">
        <v>8</v>
      </c>
      <c r="R21" s="338" t="s">
        <v>9</v>
      </c>
      <c r="S21" s="338" t="s">
        <v>10</v>
      </c>
      <c r="U21" s="379" t="s">
        <v>2</v>
      </c>
      <c r="V21" s="379" t="s">
        <v>241</v>
      </c>
      <c r="W21" s="339" t="s">
        <v>7</v>
      </c>
      <c r="X21" s="339" t="s">
        <v>155</v>
      </c>
      <c r="Y21" s="339" t="s">
        <v>156</v>
      </c>
      <c r="Z21" s="339" t="s">
        <v>157</v>
      </c>
      <c r="AA21" s="339" t="s">
        <v>153</v>
      </c>
      <c r="AB21" s="338" t="s">
        <v>10</v>
      </c>
    </row>
    <row r="22" spans="1:251">
      <c r="A22" s="349">
        <f t="shared" ref="A22:A27" si="2">A21+1</f>
        <v>2</v>
      </c>
      <c r="B22" s="349" t="s">
        <v>166</v>
      </c>
      <c r="C22" s="350" t="s">
        <v>20</v>
      </c>
      <c r="D22" s="350">
        <v>15</v>
      </c>
      <c r="E22" s="350"/>
      <c r="F22" s="350">
        <v>30</v>
      </c>
      <c r="G22" s="350"/>
      <c r="H22" s="350"/>
      <c r="I22" s="350">
        <v>4</v>
      </c>
      <c r="K22" s="342">
        <v>1</v>
      </c>
      <c r="L22" s="351" t="s">
        <v>198</v>
      </c>
      <c r="M22" s="352" t="s">
        <v>20</v>
      </c>
      <c r="N22" s="352">
        <v>15</v>
      </c>
      <c r="O22" s="352">
        <v>15</v>
      </c>
      <c r="P22" s="352"/>
      <c r="Q22" s="352"/>
      <c r="R22" s="352"/>
      <c r="S22" s="352">
        <v>2</v>
      </c>
      <c r="U22" s="345">
        <v>1</v>
      </c>
      <c r="V22" s="346" t="s">
        <v>226</v>
      </c>
      <c r="W22" s="380">
        <v>15</v>
      </c>
      <c r="X22" s="380"/>
      <c r="Y22" s="380"/>
      <c r="Z22" s="380">
        <v>15</v>
      </c>
      <c r="AA22" s="347"/>
      <c r="AB22" s="352">
        <v>2</v>
      </c>
    </row>
    <row r="23" spans="1:251" ht="28.5">
      <c r="A23" s="340">
        <f t="shared" si="2"/>
        <v>3</v>
      </c>
      <c r="B23" s="340" t="s">
        <v>175</v>
      </c>
      <c r="C23" s="341" t="s">
        <v>20</v>
      </c>
      <c r="D23" s="341">
        <v>15</v>
      </c>
      <c r="E23" s="341"/>
      <c r="F23" s="341"/>
      <c r="G23" s="341">
        <v>15</v>
      </c>
      <c r="H23" s="341"/>
      <c r="I23" s="341">
        <v>2</v>
      </c>
      <c r="K23" s="381">
        <v>2</v>
      </c>
      <c r="L23" s="357" t="s">
        <v>199</v>
      </c>
      <c r="M23" s="358" t="s">
        <v>51</v>
      </c>
      <c r="N23" s="352">
        <v>45</v>
      </c>
      <c r="O23" s="352">
        <v>15</v>
      </c>
      <c r="P23" s="352"/>
      <c r="Q23" s="352"/>
      <c r="R23" s="352"/>
      <c r="S23" s="352">
        <v>2</v>
      </c>
      <c r="U23" s="345">
        <v>2</v>
      </c>
      <c r="V23" s="346" t="s">
        <v>227</v>
      </c>
      <c r="W23" s="380">
        <v>30</v>
      </c>
      <c r="X23" s="380">
        <v>15</v>
      </c>
      <c r="Y23" s="380"/>
      <c r="Z23" s="380"/>
      <c r="AA23" s="347" t="s">
        <v>20</v>
      </c>
      <c r="AB23" s="343">
        <v>3</v>
      </c>
    </row>
    <row r="24" spans="1:251">
      <c r="A24" s="349">
        <f t="shared" si="2"/>
        <v>4</v>
      </c>
      <c r="B24" s="349" t="s">
        <v>169</v>
      </c>
      <c r="C24" s="350" t="s">
        <v>20</v>
      </c>
      <c r="D24" s="350">
        <v>15</v>
      </c>
      <c r="E24" s="350">
        <v>15</v>
      </c>
      <c r="F24" s="350"/>
      <c r="G24" s="350">
        <v>15</v>
      </c>
      <c r="H24" s="350"/>
      <c r="I24" s="350">
        <v>4</v>
      </c>
      <c r="K24" s="381"/>
      <c r="L24" s="360" t="s">
        <v>200</v>
      </c>
      <c r="M24" s="361"/>
      <c r="N24" s="362">
        <v>30</v>
      </c>
      <c r="O24" s="362">
        <v>15</v>
      </c>
      <c r="P24" s="362"/>
      <c r="Q24" s="362"/>
      <c r="R24" s="362"/>
      <c r="S24" s="362">
        <v>1</v>
      </c>
      <c r="U24" s="345">
        <v>3</v>
      </c>
      <c r="V24" s="346" t="s">
        <v>228</v>
      </c>
      <c r="W24" s="380"/>
      <c r="X24" s="380"/>
      <c r="Y24" s="380">
        <v>15</v>
      </c>
      <c r="Z24" s="380"/>
      <c r="AA24" s="347"/>
      <c r="AB24" s="343">
        <v>1</v>
      </c>
    </row>
    <row r="25" spans="1:251" ht="45">
      <c r="A25" s="340">
        <f t="shared" si="2"/>
        <v>5</v>
      </c>
      <c r="B25" s="340" t="s">
        <v>171</v>
      </c>
      <c r="C25" s="341"/>
      <c r="D25" s="341">
        <v>15</v>
      </c>
      <c r="E25" s="341">
        <v>15</v>
      </c>
      <c r="F25" s="341"/>
      <c r="G25" s="341"/>
      <c r="H25" s="341"/>
      <c r="I25" s="341">
        <v>2</v>
      </c>
      <c r="K25" s="381"/>
      <c r="L25" s="360" t="s">
        <v>201</v>
      </c>
      <c r="M25" s="361"/>
      <c r="N25" s="362">
        <v>15</v>
      </c>
      <c r="O25" s="362"/>
      <c r="P25" s="362"/>
      <c r="Q25" s="362"/>
      <c r="R25" s="362"/>
      <c r="S25" s="362">
        <v>1</v>
      </c>
      <c r="U25" s="345">
        <v>4</v>
      </c>
      <c r="V25" s="346" t="s">
        <v>229</v>
      </c>
      <c r="W25" s="380">
        <v>15</v>
      </c>
      <c r="X25" s="380"/>
      <c r="Y25" s="380"/>
      <c r="Z25" s="380">
        <v>30</v>
      </c>
      <c r="AA25" s="347"/>
      <c r="AB25" s="343">
        <v>3</v>
      </c>
    </row>
    <row r="26" spans="1:251" ht="30">
      <c r="A26" s="349">
        <f t="shared" si="2"/>
        <v>6</v>
      </c>
      <c r="B26" s="349" t="s">
        <v>180</v>
      </c>
      <c r="C26" s="350"/>
      <c r="D26" s="350">
        <v>30</v>
      </c>
      <c r="E26" s="350"/>
      <c r="F26" s="350">
        <v>30</v>
      </c>
      <c r="G26" s="350"/>
      <c r="H26" s="350"/>
      <c r="I26" s="350">
        <v>4</v>
      </c>
      <c r="K26" s="381">
        <v>3</v>
      </c>
      <c r="L26" s="357" t="s">
        <v>202</v>
      </c>
      <c r="M26" s="358"/>
      <c r="N26" s="352">
        <v>45</v>
      </c>
      <c r="O26" s="352"/>
      <c r="P26" s="352"/>
      <c r="Q26" s="352"/>
      <c r="R26" s="352"/>
      <c r="S26" s="352">
        <v>2</v>
      </c>
      <c r="U26" s="345">
        <v>5</v>
      </c>
      <c r="V26" s="346" t="s">
        <v>230</v>
      </c>
      <c r="W26" s="380">
        <v>15</v>
      </c>
      <c r="X26" s="380"/>
      <c r="Y26" s="380"/>
      <c r="Z26" s="380">
        <v>30</v>
      </c>
      <c r="AA26" s="347"/>
      <c r="AB26" s="343">
        <v>2</v>
      </c>
    </row>
    <row r="27" spans="1:251" ht="30">
      <c r="A27" s="340">
        <f t="shared" si="2"/>
        <v>7</v>
      </c>
      <c r="B27" s="382" t="s">
        <v>174</v>
      </c>
      <c r="C27" s="383"/>
      <c r="D27" s="341">
        <v>15</v>
      </c>
      <c r="E27" s="341">
        <v>15</v>
      </c>
      <c r="F27" s="341"/>
      <c r="G27" s="341"/>
      <c r="H27" s="341"/>
      <c r="I27" s="341">
        <v>3</v>
      </c>
      <c r="K27" s="381"/>
      <c r="L27" s="360" t="s">
        <v>203</v>
      </c>
      <c r="M27" s="361"/>
      <c r="N27" s="362">
        <v>15</v>
      </c>
      <c r="O27" s="362">
        <v>15</v>
      </c>
      <c r="P27" s="362"/>
      <c r="Q27" s="362"/>
      <c r="R27" s="362"/>
      <c r="S27" s="362">
        <v>1</v>
      </c>
      <c r="U27" s="345">
        <v>6</v>
      </c>
      <c r="V27" s="346" t="s">
        <v>231</v>
      </c>
      <c r="W27" s="380">
        <v>15</v>
      </c>
      <c r="X27" s="380">
        <v>15</v>
      </c>
      <c r="Y27" s="380"/>
      <c r="Z27" s="380">
        <v>15</v>
      </c>
      <c r="AA27" s="347"/>
      <c r="AB27" s="343">
        <v>3</v>
      </c>
    </row>
    <row r="28" spans="1:251">
      <c r="A28" s="349">
        <v>8</v>
      </c>
      <c r="B28" s="349" t="s">
        <v>181</v>
      </c>
      <c r="C28" s="350"/>
      <c r="D28" s="350">
        <v>15</v>
      </c>
      <c r="E28" s="350">
        <v>15</v>
      </c>
      <c r="F28" s="350"/>
      <c r="G28" s="350"/>
      <c r="H28" s="350"/>
      <c r="I28" s="350">
        <v>2</v>
      </c>
      <c r="K28" s="381"/>
      <c r="L28" s="360" t="s">
        <v>204</v>
      </c>
      <c r="M28" s="361"/>
      <c r="N28" s="362"/>
      <c r="O28" s="362">
        <v>15</v>
      </c>
      <c r="P28" s="362"/>
      <c r="Q28" s="362"/>
      <c r="R28" s="362"/>
      <c r="S28" s="362">
        <v>1</v>
      </c>
      <c r="U28" s="372"/>
      <c r="V28" s="387"/>
      <c r="W28" s="388"/>
      <c r="X28" s="389"/>
      <c r="Y28" s="389"/>
      <c r="Z28" s="389"/>
      <c r="AA28" s="389"/>
      <c r="AB28" s="390">
        <f>SUM(AB22:AB27)</f>
        <v>14</v>
      </c>
    </row>
    <row r="29" spans="1:251" ht="28.5">
      <c r="A29" s="340">
        <v>9</v>
      </c>
      <c r="B29" s="340" t="s">
        <v>179</v>
      </c>
      <c r="C29" s="341"/>
      <c r="D29" s="341">
        <v>15</v>
      </c>
      <c r="E29" s="341">
        <v>15</v>
      </c>
      <c r="F29" s="341"/>
      <c r="G29" s="341"/>
      <c r="H29" s="341"/>
      <c r="I29" s="341">
        <v>3</v>
      </c>
      <c r="K29" s="381">
        <v>4</v>
      </c>
      <c r="L29" s="357" t="s">
        <v>205</v>
      </c>
      <c r="M29" s="358" t="s">
        <v>20</v>
      </c>
      <c r="N29" s="352"/>
      <c r="O29" s="352"/>
      <c r="P29" s="352">
        <v>15</v>
      </c>
      <c r="Q29" s="352">
        <v>30</v>
      </c>
      <c r="R29" s="352"/>
      <c r="S29" s="352">
        <v>2</v>
      </c>
      <c r="U29" s="324"/>
      <c r="AA29" s="323"/>
      <c r="AB29" s="384"/>
    </row>
    <row r="30" spans="1:251">
      <c r="A30" s="349">
        <v>10</v>
      </c>
      <c r="B30" s="349" t="s">
        <v>172</v>
      </c>
      <c r="C30" s="350" t="s">
        <v>20</v>
      </c>
      <c r="D30" s="350">
        <v>30</v>
      </c>
      <c r="E30" s="350">
        <v>30</v>
      </c>
      <c r="F30" s="350"/>
      <c r="G30" s="350"/>
      <c r="H30" s="350"/>
      <c r="I30" s="350">
        <v>4</v>
      </c>
      <c r="J30" s="384"/>
      <c r="K30" s="381"/>
      <c r="L30" s="360" t="s">
        <v>206</v>
      </c>
      <c r="M30" s="361"/>
      <c r="N30" s="362"/>
      <c r="O30" s="362"/>
      <c r="P30" s="362">
        <v>15</v>
      </c>
      <c r="Q30" s="362">
        <v>30</v>
      </c>
      <c r="R30" s="362"/>
      <c r="S30" s="362">
        <v>2</v>
      </c>
      <c r="T30" s="384"/>
      <c r="U30" s="324"/>
      <c r="AA30" s="323"/>
      <c r="AC30" s="384"/>
      <c r="AD30" s="384"/>
      <c r="AE30" s="384"/>
      <c r="AF30" s="384"/>
      <c r="AG30" s="384"/>
      <c r="AH30" s="384"/>
      <c r="AI30" s="384"/>
      <c r="AJ30" s="384"/>
      <c r="AK30" s="384"/>
      <c r="AL30" s="384"/>
      <c r="AM30" s="384"/>
      <c r="AN30" s="384"/>
      <c r="AO30" s="384"/>
      <c r="AP30" s="384"/>
      <c r="AQ30" s="384"/>
      <c r="AR30" s="384"/>
      <c r="AS30" s="384"/>
      <c r="AT30" s="384"/>
      <c r="AU30" s="384"/>
      <c r="AV30" s="384"/>
      <c r="AW30" s="384"/>
      <c r="AX30" s="384"/>
      <c r="AY30" s="384"/>
      <c r="AZ30" s="384"/>
      <c r="BA30" s="384"/>
      <c r="BB30" s="384"/>
      <c r="BC30" s="384"/>
      <c r="BD30" s="384"/>
      <c r="BE30" s="384"/>
      <c r="BF30" s="384"/>
      <c r="BG30" s="384"/>
      <c r="BH30" s="384"/>
      <c r="BI30" s="384"/>
      <c r="BJ30" s="384"/>
      <c r="BK30" s="384"/>
      <c r="BL30" s="384"/>
      <c r="BM30" s="384"/>
      <c r="BN30" s="384"/>
      <c r="BO30" s="384"/>
      <c r="BP30" s="384"/>
      <c r="BQ30" s="384"/>
      <c r="BR30" s="384"/>
      <c r="BS30" s="384"/>
      <c r="BT30" s="384"/>
      <c r="BU30" s="384"/>
      <c r="BV30" s="384"/>
      <c r="BW30" s="384"/>
      <c r="BX30" s="384"/>
      <c r="BY30" s="384"/>
      <c r="BZ30" s="384"/>
      <c r="CA30" s="384"/>
      <c r="CB30" s="384"/>
      <c r="CC30" s="384"/>
      <c r="CD30" s="384"/>
      <c r="CE30" s="384"/>
      <c r="CF30" s="384"/>
      <c r="CG30" s="384"/>
      <c r="CH30" s="384"/>
      <c r="CI30" s="384"/>
      <c r="CJ30" s="384"/>
      <c r="CK30" s="384"/>
      <c r="CL30" s="384"/>
      <c r="CM30" s="384"/>
      <c r="CN30" s="384"/>
      <c r="CO30" s="384"/>
      <c r="CP30" s="384"/>
      <c r="CQ30" s="384"/>
      <c r="CR30" s="384"/>
      <c r="CS30" s="384"/>
      <c r="CT30" s="384"/>
      <c r="CU30" s="384"/>
      <c r="CV30" s="384"/>
      <c r="CW30" s="384"/>
      <c r="CX30" s="384"/>
      <c r="CY30" s="384"/>
      <c r="CZ30" s="384"/>
      <c r="DA30" s="384"/>
      <c r="DB30" s="384"/>
      <c r="DC30" s="384"/>
      <c r="DD30" s="384"/>
      <c r="DE30" s="384"/>
      <c r="DF30" s="384"/>
      <c r="DG30" s="384"/>
      <c r="DH30" s="384"/>
      <c r="DI30" s="384"/>
      <c r="DJ30" s="384"/>
      <c r="DK30" s="384"/>
      <c r="DL30" s="384"/>
      <c r="DM30" s="384"/>
      <c r="DN30" s="384"/>
      <c r="DO30" s="384"/>
      <c r="DP30" s="384"/>
      <c r="DQ30" s="384"/>
      <c r="DR30" s="384"/>
      <c r="DS30" s="384"/>
      <c r="DT30" s="384"/>
      <c r="DU30" s="384"/>
      <c r="DV30" s="384"/>
      <c r="DW30" s="384"/>
      <c r="DX30" s="384"/>
      <c r="DY30" s="384"/>
      <c r="DZ30" s="384"/>
      <c r="EA30" s="384"/>
      <c r="EB30" s="384"/>
      <c r="EC30" s="384"/>
      <c r="ED30" s="384"/>
      <c r="EE30" s="384"/>
      <c r="EF30" s="384"/>
      <c r="EG30" s="384"/>
      <c r="EH30" s="384"/>
      <c r="EI30" s="384"/>
      <c r="EJ30" s="384"/>
      <c r="EK30" s="384"/>
      <c r="EL30" s="384"/>
      <c r="EM30" s="384"/>
      <c r="EN30" s="384"/>
      <c r="EO30" s="384"/>
      <c r="EP30" s="384"/>
      <c r="EQ30" s="384"/>
      <c r="ER30" s="384"/>
      <c r="ES30" s="384"/>
      <c r="ET30" s="384"/>
      <c r="EU30" s="384"/>
      <c r="EV30" s="384"/>
      <c r="EW30" s="384"/>
      <c r="EX30" s="384"/>
      <c r="EY30" s="384"/>
      <c r="EZ30" s="384"/>
      <c r="FA30" s="384"/>
      <c r="FB30" s="384"/>
      <c r="FC30" s="384"/>
      <c r="FD30" s="384"/>
      <c r="FE30" s="384"/>
      <c r="FF30" s="384"/>
      <c r="FG30" s="384"/>
      <c r="FH30" s="384"/>
      <c r="FI30" s="384"/>
      <c r="FJ30" s="384"/>
      <c r="FK30" s="384"/>
      <c r="FL30" s="384"/>
      <c r="FM30" s="384"/>
      <c r="FN30" s="384"/>
      <c r="FO30" s="384"/>
      <c r="FP30" s="384"/>
      <c r="FQ30" s="384"/>
      <c r="FR30" s="384"/>
      <c r="FS30" s="384"/>
      <c r="FT30" s="384"/>
      <c r="FU30" s="384"/>
      <c r="FV30" s="384"/>
      <c r="FW30" s="384"/>
      <c r="FX30" s="384"/>
      <c r="FY30" s="384"/>
      <c r="FZ30" s="384"/>
      <c r="GA30" s="384"/>
      <c r="GB30" s="384"/>
      <c r="GC30" s="384"/>
      <c r="GD30" s="384"/>
      <c r="GE30" s="384"/>
      <c r="GF30" s="384"/>
      <c r="GG30" s="384"/>
      <c r="GH30" s="384"/>
      <c r="GI30" s="384"/>
      <c r="GJ30" s="384"/>
      <c r="GK30" s="384"/>
      <c r="GL30" s="384"/>
      <c r="GM30" s="384"/>
      <c r="GN30" s="384"/>
      <c r="GO30" s="384"/>
      <c r="GP30" s="384"/>
      <c r="GQ30" s="384"/>
      <c r="GR30" s="384"/>
      <c r="GS30" s="384"/>
      <c r="GT30" s="384"/>
      <c r="GU30" s="384"/>
      <c r="GV30" s="384"/>
      <c r="GW30" s="384"/>
      <c r="GX30" s="384"/>
      <c r="GY30" s="384"/>
      <c r="GZ30" s="384"/>
      <c r="HA30" s="384"/>
      <c r="HB30" s="384"/>
      <c r="HC30" s="384"/>
      <c r="HD30" s="384"/>
      <c r="HE30" s="384"/>
      <c r="HF30" s="384"/>
      <c r="HG30" s="384"/>
      <c r="HH30" s="384"/>
      <c r="HI30" s="384"/>
      <c r="HJ30" s="384"/>
      <c r="HK30" s="384"/>
      <c r="HL30" s="384"/>
      <c r="HM30" s="384"/>
      <c r="HN30" s="384"/>
      <c r="HO30" s="384"/>
      <c r="HP30" s="384"/>
      <c r="HQ30" s="384"/>
      <c r="HR30" s="384"/>
      <c r="HS30" s="384"/>
      <c r="HT30" s="384"/>
      <c r="HU30" s="384"/>
      <c r="HV30" s="384"/>
      <c r="HW30" s="384"/>
      <c r="HX30" s="384"/>
      <c r="HY30" s="384"/>
      <c r="HZ30" s="384"/>
      <c r="IA30" s="384"/>
      <c r="IB30" s="384"/>
      <c r="IC30" s="384"/>
      <c r="ID30" s="384"/>
      <c r="IE30" s="384"/>
      <c r="IF30" s="384"/>
      <c r="IG30" s="384"/>
      <c r="IH30" s="384"/>
      <c r="II30" s="384"/>
      <c r="IJ30" s="384"/>
      <c r="IK30" s="384"/>
      <c r="IL30" s="384"/>
      <c r="IM30" s="384"/>
      <c r="IN30" s="384"/>
      <c r="IO30" s="384"/>
    </row>
    <row r="31" spans="1:251" ht="28.5">
      <c r="A31" s="365"/>
      <c r="B31" s="365"/>
      <c r="C31" s="366"/>
      <c r="D31" s="366"/>
      <c r="E31" s="366"/>
      <c r="F31" s="366"/>
      <c r="G31" s="366"/>
      <c r="H31" s="366"/>
      <c r="I31" s="367">
        <f t="shared" ref="I31" si="3">SUM(I21:I30)</f>
        <v>30</v>
      </c>
      <c r="K31" s="381">
        <v>5</v>
      </c>
      <c r="L31" s="357" t="s">
        <v>207</v>
      </c>
      <c r="M31" s="358"/>
      <c r="N31" s="352">
        <v>15</v>
      </c>
      <c r="O31" s="352">
        <v>15</v>
      </c>
      <c r="P31" s="352">
        <v>15</v>
      </c>
      <c r="Q31" s="352"/>
      <c r="R31" s="352"/>
      <c r="S31" s="352">
        <v>2</v>
      </c>
      <c r="U31" s="324"/>
      <c r="AA31" s="323"/>
    </row>
    <row r="32" spans="1:251" ht="30">
      <c r="A32" s="328"/>
      <c r="B32" s="328"/>
      <c r="C32" s="325"/>
      <c r="D32" s="371"/>
      <c r="E32" s="329"/>
      <c r="F32" s="329"/>
      <c r="K32" s="381"/>
      <c r="L32" s="360" t="s">
        <v>208</v>
      </c>
      <c r="M32" s="361"/>
      <c r="N32" s="362">
        <v>15</v>
      </c>
      <c r="O32" s="362">
        <v>15</v>
      </c>
      <c r="P32" s="362">
        <v>15</v>
      </c>
      <c r="Q32" s="362"/>
      <c r="R32" s="362"/>
      <c r="S32" s="362">
        <v>2</v>
      </c>
      <c r="U32" s="324"/>
      <c r="AA32" s="323"/>
    </row>
    <row r="33" spans="1:250" ht="28.5">
      <c r="A33" s="327" t="s">
        <v>217</v>
      </c>
      <c r="B33" s="328"/>
      <c r="C33" s="329"/>
      <c r="D33" s="329"/>
      <c r="E33" s="329"/>
      <c r="F33" s="329"/>
      <c r="G33" s="329"/>
      <c r="H33" s="329"/>
      <c r="I33" s="329"/>
      <c r="K33" s="342">
        <v>5</v>
      </c>
      <c r="L33" s="357" t="s">
        <v>221</v>
      </c>
      <c r="M33" s="352"/>
      <c r="N33" s="352">
        <v>15</v>
      </c>
      <c r="O33" s="352">
        <v>15</v>
      </c>
      <c r="P33" s="352"/>
      <c r="Q33" s="352"/>
      <c r="R33" s="352"/>
      <c r="S33" s="352">
        <v>2</v>
      </c>
      <c r="U33" s="324"/>
      <c r="AA33" s="323"/>
    </row>
    <row r="34" spans="1:250" ht="28.5">
      <c r="A34" s="377" t="s">
        <v>152</v>
      </c>
      <c r="B34" s="338" t="s">
        <v>241</v>
      </c>
      <c r="C34" s="378" t="s">
        <v>153</v>
      </c>
      <c r="D34" s="378" t="s">
        <v>154</v>
      </c>
      <c r="E34" s="378" t="s">
        <v>155</v>
      </c>
      <c r="F34" s="378" t="s">
        <v>156</v>
      </c>
      <c r="G34" s="378" t="s">
        <v>157</v>
      </c>
      <c r="H34" s="378" t="s">
        <v>158</v>
      </c>
      <c r="I34" s="377" t="s">
        <v>10</v>
      </c>
      <c r="J34" s="337"/>
      <c r="K34" s="342">
        <v>6</v>
      </c>
      <c r="L34" s="357" t="s">
        <v>222</v>
      </c>
      <c r="M34" s="352"/>
      <c r="N34" s="352">
        <v>15</v>
      </c>
      <c r="O34" s="352">
        <v>15</v>
      </c>
      <c r="P34" s="352"/>
      <c r="Q34" s="352"/>
      <c r="R34" s="352"/>
      <c r="S34" s="352">
        <v>2</v>
      </c>
      <c r="T34" s="337"/>
      <c r="U34" s="324"/>
      <c r="AA34" s="323"/>
      <c r="AB34" s="369"/>
      <c r="AC34" s="337"/>
      <c r="AD34" s="337"/>
      <c r="AE34" s="337"/>
      <c r="AF34" s="337"/>
      <c r="AG34" s="337"/>
      <c r="AH34" s="337"/>
      <c r="AI34" s="337"/>
      <c r="AJ34" s="337"/>
      <c r="AK34" s="337"/>
      <c r="AL34" s="337"/>
      <c r="AM34" s="337"/>
      <c r="AN34" s="337"/>
      <c r="AO34" s="337"/>
      <c r="AP34" s="337"/>
      <c r="AQ34" s="337"/>
      <c r="AR34" s="337"/>
      <c r="AS34" s="337"/>
      <c r="AT34" s="337"/>
      <c r="AU34" s="337"/>
      <c r="AV34" s="337"/>
      <c r="AW34" s="337"/>
      <c r="AX34" s="337"/>
      <c r="AY34" s="337"/>
      <c r="AZ34" s="337"/>
      <c r="BA34" s="337"/>
      <c r="BB34" s="337"/>
      <c r="BC34" s="337"/>
      <c r="BD34" s="337"/>
      <c r="BE34" s="337"/>
      <c r="BF34" s="337"/>
      <c r="BG34" s="337"/>
      <c r="BH34" s="337"/>
      <c r="BI34" s="337"/>
      <c r="BJ34" s="337"/>
      <c r="BK34" s="337"/>
      <c r="BL34" s="337"/>
      <c r="BM34" s="337"/>
      <c r="BN34" s="337"/>
      <c r="BO34" s="337"/>
      <c r="BP34" s="337"/>
      <c r="BQ34" s="337"/>
      <c r="BR34" s="337"/>
      <c r="BS34" s="337"/>
      <c r="BT34" s="337"/>
      <c r="BU34" s="337"/>
      <c r="BV34" s="337"/>
      <c r="BW34" s="337"/>
      <c r="BX34" s="337"/>
      <c r="BY34" s="337"/>
      <c r="BZ34" s="337"/>
      <c r="CA34" s="337"/>
      <c r="CB34" s="337"/>
      <c r="CC34" s="337"/>
      <c r="CD34" s="337"/>
      <c r="CE34" s="337"/>
      <c r="CF34" s="337"/>
      <c r="CG34" s="337"/>
      <c r="CH34" s="337"/>
      <c r="CI34" s="337"/>
      <c r="CJ34" s="337"/>
      <c r="CK34" s="337"/>
      <c r="CL34" s="337"/>
      <c r="CM34" s="337"/>
      <c r="CN34" s="337"/>
      <c r="CO34" s="337"/>
      <c r="CP34" s="337"/>
      <c r="CQ34" s="337"/>
      <c r="CR34" s="337"/>
      <c r="CS34" s="337"/>
      <c r="CT34" s="337"/>
      <c r="CU34" s="337"/>
      <c r="CV34" s="337"/>
      <c r="CW34" s="337"/>
      <c r="CX34" s="337"/>
      <c r="CY34" s="337"/>
      <c r="CZ34" s="337"/>
      <c r="DA34" s="337"/>
      <c r="DB34" s="337"/>
      <c r="DC34" s="337"/>
      <c r="DD34" s="337"/>
      <c r="DE34" s="337"/>
      <c r="DF34" s="337"/>
      <c r="DG34" s="337"/>
      <c r="DH34" s="337"/>
      <c r="DI34" s="337"/>
      <c r="DJ34" s="337"/>
      <c r="DK34" s="337"/>
      <c r="DL34" s="337"/>
      <c r="DM34" s="337"/>
      <c r="DN34" s="337"/>
      <c r="DO34" s="337"/>
      <c r="DP34" s="337"/>
      <c r="DQ34" s="337"/>
      <c r="DR34" s="337"/>
      <c r="DS34" s="337"/>
      <c r="DT34" s="337"/>
      <c r="DU34" s="337"/>
      <c r="DV34" s="337"/>
      <c r="DW34" s="337"/>
      <c r="DX34" s="337"/>
      <c r="DY34" s="337"/>
      <c r="DZ34" s="337"/>
      <c r="EA34" s="337"/>
      <c r="EB34" s="337"/>
      <c r="EC34" s="337"/>
      <c r="ED34" s="337"/>
      <c r="EE34" s="337"/>
      <c r="EF34" s="337"/>
      <c r="EG34" s="337"/>
      <c r="EH34" s="337"/>
      <c r="EI34" s="337"/>
      <c r="EJ34" s="337"/>
      <c r="EK34" s="337"/>
      <c r="EL34" s="337"/>
      <c r="EM34" s="337"/>
      <c r="EN34" s="337"/>
      <c r="EO34" s="337"/>
      <c r="EP34" s="337"/>
      <c r="EQ34" s="337"/>
      <c r="ER34" s="337"/>
      <c r="ES34" s="337"/>
      <c r="ET34" s="337"/>
      <c r="EU34" s="337"/>
      <c r="EV34" s="337"/>
      <c r="EW34" s="337"/>
      <c r="EX34" s="337"/>
      <c r="EY34" s="337"/>
      <c r="EZ34" s="337"/>
      <c r="FA34" s="337"/>
      <c r="FB34" s="337"/>
      <c r="FC34" s="337"/>
      <c r="FD34" s="337"/>
      <c r="FE34" s="337"/>
      <c r="FF34" s="337"/>
      <c r="FG34" s="337"/>
      <c r="FH34" s="337"/>
      <c r="FI34" s="337"/>
      <c r="FJ34" s="337"/>
      <c r="FK34" s="337"/>
      <c r="FL34" s="337"/>
      <c r="FM34" s="337"/>
      <c r="FN34" s="337"/>
      <c r="FO34" s="337"/>
      <c r="FP34" s="337"/>
      <c r="FQ34" s="337"/>
      <c r="FR34" s="337"/>
      <c r="FS34" s="337"/>
      <c r="FT34" s="337"/>
      <c r="FU34" s="337"/>
      <c r="FV34" s="337"/>
      <c r="FW34" s="337"/>
      <c r="FX34" s="337"/>
      <c r="FY34" s="337"/>
      <c r="FZ34" s="337"/>
      <c r="GA34" s="337"/>
      <c r="GB34" s="337"/>
      <c r="GC34" s="337"/>
      <c r="GD34" s="337"/>
      <c r="GE34" s="337"/>
      <c r="GF34" s="337"/>
      <c r="GG34" s="337"/>
      <c r="GH34" s="337"/>
      <c r="GI34" s="337"/>
      <c r="GJ34" s="337"/>
      <c r="GK34" s="337"/>
      <c r="GL34" s="337"/>
      <c r="GM34" s="337"/>
      <c r="GN34" s="337"/>
      <c r="GO34" s="337"/>
      <c r="GP34" s="337"/>
      <c r="GQ34" s="337"/>
      <c r="GR34" s="337"/>
      <c r="GS34" s="337"/>
      <c r="GT34" s="337"/>
      <c r="GU34" s="337"/>
      <c r="GV34" s="337"/>
      <c r="GW34" s="337"/>
      <c r="GX34" s="337"/>
      <c r="GY34" s="337"/>
      <c r="GZ34" s="337"/>
      <c r="HA34" s="337"/>
      <c r="HB34" s="337"/>
      <c r="HC34" s="337"/>
      <c r="HD34" s="337"/>
      <c r="HE34" s="337"/>
      <c r="HF34" s="337"/>
      <c r="HG34" s="337"/>
      <c r="HH34" s="337"/>
      <c r="HI34" s="337"/>
      <c r="HJ34" s="337"/>
      <c r="HK34" s="337"/>
      <c r="HL34" s="337"/>
      <c r="HM34" s="337"/>
      <c r="HN34" s="337"/>
      <c r="HO34" s="337"/>
      <c r="HP34" s="337"/>
      <c r="HQ34" s="337"/>
      <c r="HR34" s="337"/>
      <c r="HS34" s="337"/>
      <c r="HT34" s="337"/>
      <c r="HU34" s="337"/>
      <c r="HV34" s="337"/>
      <c r="HW34" s="337"/>
      <c r="HX34" s="337"/>
      <c r="HY34" s="337"/>
      <c r="HZ34" s="337"/>
      <c r="IA34" s="337"/>
      <c r="IB34" s="337"/>
      <c r="IC34" s="337"/>
      <c r="ID34" s="337"/>
      <c r="IE34" s="337"/>
      <c r="IF34" s="337"/>
      <c r="IG34" s="337"/>
      <c r="IH34" s="337"/>
      <c r="II34" s="337"/>
      <c r="IJ34" s="337"/>
      <c r="IK34" s="337"/>
      <c r="IL34" s="337"/>
      <c r="IM34" s="337"/>
      <c r="IN34" s="337"/>
      <c r="IO34" s="337"/>
      <c r="IP34" s="337"/>
    </row>
    <row r="35" spans="1:250">
      <c r="A35" s="340">
        <v>1</v>
      </c>
      <c r="B35" s="340" t="s">
        <v>184</v>
      </c>
      <c r="C35" s="385"/>
      <c r="D35" s="385">
        <v>15</v>
      </c>
      <c r="E35" s="385"/>
      <c r="F35" s="385"/>
      <c r="G35" s="385"/>
      <c r="H35" s="385"/>
      <c r="I35" s="385">
        <v>2</v>
      </c>
      <c r="K35" s="372"/>
      <c r="L35" s="387"/>
      <c r="M35" s="388"/>
      <c r="N35" s="389"/>
      <c r="O35" s="389"/>
      <c r="P35" s="389"/>
      <c r="Q35" s="389"/>
      <c r="R35" s="389"/>
      <c r="S35" s="390">
        <f>SUM(S22:S23,S26,S29,S31,S33:S34)</f>
        <v>14</v>
      </c>
      <c r="U35" s="324"/>
      <c r="AA35" s="323"/>
    </row>
    <row r="36" spans="1:250">
      <c r="A36" s="349">
        <f t="shared" ref="A36:A42" si="4">A35+1</f>
        <v>2</v>
      </c>
      <c r="B36" s="386" t="s">
        <v>170</v>
      </c>
      <c r="C36" s="385" t="s">
        <v>20</v>
      </c>
      <c r="D36" s="385">
        <v>15</v>
      </c>
      <c r="E36" s="385"/>
      <c r="F36" s="385">
        <v>15</v>
      </c>
      <c r="G36" s="385">
        <v>15</v>
      </c>
      <c r="H36" s="385"/>
      <c r="I36" s="385">
        <v>4</v>
      </c>
      <c r="M36" s="324"/>
      <c r="N36" s="324"/>
      <c r="O36" s="324"/>
      <c r="P36" s="324"/>
      <c r="Q36" s="324"/>
      <c r="R36" s="324"/>
      <c r="S36" s="324"/>
      <c r="U36" s="324"/>
      <c r="AA36" s="323"/>
    </row>
    <row r="37" spans="1:250">
      <c r="A37" s="340">
        <f t="shared" si="4"/>
        <v>3</v>
      </c>
      <c r="B37" s="340" t="s">
        <v>176</v>
      </c>
      <c r="C37" s="341"/>
      <c r="D37" s="341">
        <v>15</v>
      </c>
      <c r="E37" s="341">
        <v>15</v>
      </c>
      <c r="F37" s="341"/>
      <c r="G37" s="341"/>
      <c r="H37" s="341"/>
      <c r="I37" s="341">
        <v>3</v>
      </c>
      <c r="M37" s="324"/>
      <c r="N37" s="324"/>
      <c r="O37" s="324"/>
      <c r="P37" s="324"/>
      <c r="Q37" s="324"/>
      <c r="R37" s="324"/>
      <c r="S37" s="324"/>
      <c r="U37" s="324"/>
      <c r="AA37" s="323"/>
    </row>
    <row r="38" spans="1:250" ht="12.75" customHeight="1">
      <c r="A38" s="349">
        <f t="shared" si="4"/>
        <v>4</v>
      </c>
      <c r="B38" s="349" t="s">
        <v>177</v>
      </c>
      <c r="C38" s="350"/>
      <c r="D38" s="350">
        <v>15</v>
      </c>
      <c r="E38" s="350"/>
      <c r="F38" s="350"/>
      <c r="G38" s="350"/>
      <c r="H38" s="350"/>
      <c r="I38" s="350">
        <v>2</v>
      </c>
      <c r="M38" s="324"/>
      <c r="N38" s="324"/>
      <c r="O38" s="324"/>
      <c r="P38" s="324"/>
      <c r="Q38" s="324"/>
      <c r="R38" s="324"/>
      <c r="S38" s="324"/>
      <c r="U38" s="324"/>
      <c r="AA38" s="323"/>
    </row>
    <row r="39" spans="1:250">
      <c r="A39" s="340">
        <f t="shared" si="4"/>
        <v>5</v>
      </c>
      <c r="B39" s="391" t="s">
        <v>242</v>
      </c>
      <c r="C39" s="341"/>
      <c r="D39" s="392">
        <v>15</v>
      </c>
      <c r="E39" s="392"/>
      <c r="F39" s="392">
        <v>15</v>
      </c>
      <c r="G39" s="392"/>
      <c r="H39" s="392"/>
      <c r="I39" s="392">
        <v>2</v>
      </c>
      <c r="M39" s="324"/>
      <c r="N39" s="324"/>
      <c r="O39" s="324"/>
      <c r="P39" s="324"/>
      <c r="Q39" s="324"/>
      <c r="R39" s="324"/>
      <c r="S39" s="324"/>
    </row>
    <row r="40" spans="1:250">
      <c r="A40" s="349">
        <f t="shared" si="4"/>
        <v>6</v>
      </c>
      <c r="B40" s="349" t="s">
        <v>232</v>
      </c>
      <c r="C40" s="350"/>
      <c r="D40" s="350">
        <v>15</v>
      </c>
      <c r="E40" s="350">
        <v>15</v>
      </c>
      <c r="F40" s="350"/>
      <c r="G40" s="350"/>
      <c r="H40" s="350"/>
      <c r="I40" s="350">
        <v>2</v>
      </c>
    </row>
    <row r="41" spans="1:250">
      <c r="A41" s="340">
        <f t="shared" si="4"/>
        <v>7</v>
      </c>
      <c r="B41" s="382" t="s">
        <v>234</v>
      </c>
      <c r="C41" s="341"/>
      <c r="D41" s="341">
        <v>15</v>
      </c>
      <c r="E41" s="341">
        <v>15</v>
      </c>
      <c r="F41" s="341"/>
      <c r="G41" s="341"/>
      <c r="H41" s="341"/>
      <c r="I41" s="341">
        <v>2</v>
      </c>
    </row>
    <row r="42" spans="1:250">
      <c r="A42" s="349">
        <f t="shared" si="4"/>
        <v>8</v>
      </c>
      <c r="B42" s="386" t="s">
        <v>235</v>
      </c>
      <c r="C42" s="393"/>
      <c r="D42" s="350">
        <v>15</v>
      </c>
      <c r="E42" s="350">
        <v>15</v>
      </c>
      <c r="F42" s="350"/>
      <c r="G42" s="350"/>
      <c r="H42" s="350"/>
      <c r="I42" s="350">
        <v>2</v>
      </c>
    </row>
    <row r="43" spans="1:250" ht="28.5">
      <c r="A43" s="340">
        <f>A42+1</f>
        <v>9</v>
      </c>
      <c r="B43" s="382" t="s">
        <v>233</v>
      </c>
      <c r="C43" s="341"/>
      <c r="D43" s="341">
        <v>15</v>
      </c>
      <c r="E43" s="341">
        <v>15</v>
      </c>
      <c r="F43" s="341"/>
      <c r="G43" s="341"/>
      <c r="H43" s="341"/>
      <c r="I43" s="341">
        <v>2</v>
      </c>
    </row>
    <row r="44" spans="1:250">
      <c r="A44" s="349">
        <v>10</v>
      </c>
      <c r="B44" s="386" t="s">
        <v>236</v>
      </c>
      <c r="C44" s="350"/>
      <c r="D44" s="350">
        <v>15</v>
      </c>
      <c r="E44" s="350">
        <v>15</v>
      </c>
      <c r="F44" s="350"/>
      <c r="G44" s="350"/>
      <c r="H44" s="350"/>
      <c r="I44" s="350">
        <v>2</v>
      </c>
    </row>
    <row r="45" spans="1:250">
      <c r="A45" s="340">
        <v>11</v>
      </c>
      <c r="B45" s="382" t="s">
        <v>185</v>
      </c>
      <c r="C45" s="341"/>
      <c r="D45" s="392">
        <v>30</v>
      </c>
      <c r="E45" s="392"/>
      <c r="F45" s="392"/>
      <c r="G45" s="392">
        <v>15</v>
      </c>
      <c r="H45" s="392"/>
      <c r="I45" s="392">
        <v>3</v>
      </c>
    </row>
    <row r="46" spans="1:250">
      <c r="A46" s="349">
        <v>12</v>
      </c>
      <c r="B46" s="349" t="s">
        <v>178</v>
      </c>
      <c r="C46" s="350"/>
      <c r="D46" s="350"/>
      <c r="E46" s="350"/>
      <c r="F46" s="350"/>
      <c r="G46" s="350"/>
      <c r="H46" s="350"/>
      <c r="I46" s="350">
        <v>4</v>
      </c>
    </row>
    <row r="47" spans="1:250">
      <c r="A47" s="394"/>
      <c r="B47" s="394"/>
      <c r="C47" s="395"/>
      <c r="D47" s="395"/>
      <c r="E47" s="395"/>
      <c r="F47" s="395"/>
      <c r="G47" s="395"/>
      <c r="H47" s="395"/>
      <c r="I47" s="367">
        <f>SUM(I35:I46)</f>
        <v>30</v>
      </c>
    </row>
    <row r="48" spans="1:250">
      <c r="A48" s="328"/>
      <c r="B48" s="328"/>
      <c r="C48" s="325"/>
      <c r="D48" s="371"/>
      <c r="E48" s="329"/>
      <c r="F48" s="329"/>
    </row>
    <row r="49" spans="1:9">
      <c r="C49" s="323"/>
      <c r="D49" s="323"/>
      <c r="E49" s="323"/>
      <c r="F49" s="323"/>
      <c r="G49" s="323"/>
      <c r="H49" s="323"/>
      <c r="I49" s="323"/>
    </row>
    <row r="50" spans="1:9" ht="12.75" customHeight="1">
      <c r="A50" s="396"/>
      <c r="B50" s="397"/>
      <c r="C50" s="323"/>
      <c r="D50" s="323"/>
      <c r="E50" s="323"/>
      <c r="F50" s="323"/>
      <c r="G50" s="323"/>
      <c r="H50" s="323"/>
      <c r="I50" s="323"/>
    </row>
    <row r="51" spans="1:9">
      <c r="A51" s="398"/>
      <c r="B51" s="399"/>
      <c r="C51" s="323"/>
      <c r="D51" s="323"/>
      <c r="E51" s="323"/>
      <c r="F51" s="323"/>
      <c r="G51" s="323"/>
      <c r="H51" s="323"/>
      <c r="I51" s="323"/>
    </row>
    <row r="52" spans="1:9">
      <c r="A52" s="400"/>
      <c r="B52" s="399"/>
      <c r="C52" s="323"/>
      <c r="D52" s="323"/>
      <c r="E52" s="323"/>
      <c r="F52" s="323"/>
      <c r="G52" s="323"/>
      <c r="H52" s="323"/>
      <c r="I52" s="323"/>
    </row>
    <row r="53" spans="1:9">
      <c r="A53" s="401"/>
      <c r="B53" s="399"/>
      <c r="C53" s="323"/>
      <c r="D53" s="323"/>
      <c r="E53" s="323"/>
      <c r="F53" s="323"/>
      <c r="G53" s="323"/>
      <c r="H53" s="323"/>
      <c r="I53" s="323"/>
    </row>
    <row r="54" spans="1:9">
      <c r="A54" s="401"/>
      <c r="B54" s="399"/>
      <c r="C54" s="323"/>
      <c r="D54" s="323"/>
      <c r="E54" s="323"/>
      <c r="F54" s="323"/>
      <c r="G54" s="323"/>
      <c r="H54" s="323"/>
      <c r="I54" s="323"/>
    </row>
    <row r="55" spans="1:9">
      <c r="A55" s="401"/>
      <c r="B55" s="399"/>
      <c r="C55" s="323"/>
      <c r="D55" s="323"/>
      <c r="E55" s="323"/>
      <c r="F55" s="323"/>
      <c r="G55" s="323"/>
      <c r="H55" s="323"/>
      <c r="I55" s="323"/>
    </row>
    <row r="56" spans="1:9">
      <c r="A56" s="401"/>
      <c r="B56" s="399"/>
      <c r="C56" s="323"/>
      <c r="D56" s="323"/>
      <c r="E56" s="323"/>
      <c r="F56" s="323"/>
      <c r="G56" s="323"/>
      <c r="H56" s="323"/>
      <c r="I56" s="323"/>
    </row>
    <row r="57" spans="1:9">
      <c r="A57" s="401"/>
      <c r="B57" s="399"/>
      <c r="C57" s="323"/>
      <c r="D57" s="323"/>
      <c r="E57" s="323"/>
      <c r="F57" s="323"/>
      <c r="G57" s="323"/>
      <c r="H57" s="323"/>
      <c r="I57" s="323"/>
    </row>
    <row r="58" spans="1:9">
      <c r="C58" s="323"/>
      <c r="D58" s="323"/>
      <c r="E58" s="323"/>
      <c r="F58" s="323"/>
      <c r="G58" s="323"/>
      <c r="H58" s="323"/>
      <c r="I58" s="323"/>
    </row>
    <row r="59" spans="1:9">
      <c r="C59" s="323"/>
      <c r="D59" s="323"/>
      <c r="E59" s="323"/>
      <c r="F59" s="323"/>
      <c r="G59" s="323"/>
      <c r="H59" s="323"/>
      <c r="I59" s="323"/>
    </row>
  </sheetData>
  <mergeCells count="10">
    <mergeCell ref="A4:I4"/>
    <mergeCell ref="K4:S4"/>
    <mergeCell ref="U4:Z4"/>
    <mergeCell ref="A1:AA1"/>
    <mergeCell ref="A2:AA2"/>
    <mergeCell ref="K14:K15"/>
    <mergeCell ref="K23:K25"/>
    <mergeCell ref="K26:K28"/>
    <mergeCell ref="K29:K30"/>
    <mergeCell ref="K31:K32"/>
  </mergeCells>
  <conditionalFormatting sqref="I17 I31 I47">
    <cfRule type="cellIs" dxfId="39" priority="1" stopIfTrue="1" operator="between">
      <formula>27</formula>
      <formula>33</formula>
    </cfRule>
  </conditionalFormatting>
  <pageMargins left="0.74803149606299213" right="0.74803149606299213" top="0.98425196850393704" bottom="0.98425196850393704" header="0.51181102362204722" footer="0.51181102362204722"/>
  <pageSetup paperSize="9" scale="50" firstPageNumber="0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97"/>
  <sheetViews>
    <sheetView view="pageBreakPreview" zoomScaleNormal="100" zoomScaleSheetLayoutView="100" workbookViewId="0">
      <selection activeCell="B24" sqref="B24"/>
    </sheetView>
  </sheetViews>
  <sheetFormatPr defaultRowHeight="12.75"/>
  <cols>
    <col min="1" max="1" width="3.7109375" style="1" customWidth="1"/>
    <col min="2" max="2" width="40.7109375" style="1" customWidth="1"/>
    <col min="3" max="3" width="5.140625" style="1" customWidth="1"/>
    <col min="4" max="4" width="5.5703125" style="1" customWidth="1"/>
    <col min="5" max="5" width="4" style="1" customWidth="1"/>
    <col min="6" max="7" width="5" style="1" customWidth="1"/>
    <col min="8" max="8" width="3" style="1" customWidth="1"/>
    <col min="9" max="9" width="5.7109375" style="1" customWidth="1"/>
    <col min="10" max="10" width="7.28515625" customWidth="1"/>
    <col min="11" max="11" width="6.85546875" customWidth="1"/>
    <col min="12" max="12" width="6.7109375" customWidth="1"/>
    <col min="13" max="13" width="7.7109375" customWidth="1"/>
    <col min="14" max="14" width="10.42578125" bestFit="1" customWidth="1"/>
    <col min="15" max="15" width="12" bestFit="1" customWidth="1"/>
    <col min="16" max="17" width="12" customWidth="1"/>
    <col min="18" max="18" width="4.7109375" customWidth="1"/>
    <col min="19" max="19" width="2.7109375" customWidth="1"/>
  </cols>
  <sheetData>
    <row r="1" spans="1:23">
      <c r="B1" s="303" t="s">
        <v>110</v>
      </c>
      <c r="C1" s="303"/>
      <c r="D1" s="303"/>
      <c r="E1" s="303"/>
      <c r="F1" s="303"/>
      <c r="G1" s="303"/>
      <c r="H1" s="2"/>
    </row>
    <row r="2" spans="1:23">
      <c r="B2" s="303" t="s">
        <v>144</v>
      </c>
      <c r="C2" s="303"/>
      <c r="D2" s="303"/>
      <c r="E2" s="303"/>
      <c r="F2" s="303"/>
      <c r="G2" s="303"/>
      <c r="H2" s="2"/>
      <c r="N2" s="223"/>
    </row>
    <row r="3" spans="1:23">
      <c r="B3" s="304" t="s">
        <v>186</v>
      </c>
      <c r="C3" s="305"/>
      <c r="D3" s="305"/>
      <c r="E3" s="305"/>
      <c r="F3" s="305"/>
      <c r="G3" s="305"/>
      <c r="H3" s="3"/>
    </row>
    <row r="4" spans="1:23">
      <c r="B4" s="306"/>
      <c r="C4" s="306"/>
      <c r="D4" s="306"/>
      <c r="E4" s="306"/>
      <c r="F4" s="306"/>
      <c r="G4" s="306"/>
      <c r="T4" s="5"/>
    </row>
    <row r="5" spans="1:23">
      <c r="A5" s="6" t="s">
        <v>0</v>
      </c>
      <c r="B5" s="7"/>
      <c r="C5" s="7"/>
      <c r="D5" s="7"/>
      <c r="E5" s="7"/>
      <c r="F5" s="7"/>
      <c r="G5" s="8"/>
      <c r="H5" s="8"/>
      <c r="I5" s="9"/>
      <c r="J5" s="10"/>
      <c r="K5" s="307" t="s">
        <v>1</v>
      </c>
      <c r="L5" s="307"/>
      <c r="M5" s="308"/>
      <c r="N5" s="300" t="s">
        <v>146</v>
      </c>
      <c r="O5" s="301"/>
      <c r="P5" s="300" t="s">
        <v>130</v>
      </c>
      <c r="Q5" s="301"/>
      <c r="T5" s="5"/>
    </row>
    <row r="6" spans="1:23" s="149" customFormat="1">
      <c r="A6" s="143" t="s">
        <v>2</v>
      </c>
      <c r="B6" s="143" t="s">
        <v>3</v>
      </c>
      <c r="C6" s="143" t="s">
        <v>4</v>
      </c>
      <c r="D6" s="144" t="s">
        <v>5</v>
      </c>
      <c r="E6" s="145" t="s">
        <v>6</v>
      </c>
      <c r="F6" s="291" t="s">
        <v>7</v>
      </c>
      <c r="G6" s="145" t="s">
        <v>8</v>
      </c>
      <c r="H6" s="146" t="s">
        <v>9</v>
      </c>
      <c r="I6" s="146" t="s">
        <v>10</v>
      </c>
      <c r="J6" s="147" t="s">
        <v>11</v>
      </c>
      <c r="K6" s="218" t="s">
        <v>12</v>
      </c>
      <c r="L6" s="219" t="s">
        <v>13</v>
      </c>
      <c r="M6" s="220" t="s">
        <v>14</v>
      </c>
      <c r="N6" s="299" t="s">
        <v>109</v>
      </c>
      <c r="O6" s="297" t="s">
        <v>108</v>
      </c>
      <c r="P6" s="299" t="s">
        <v>147</v>
      </c>
      <c r="Q6" s="297" t="s">
        <v>148</v>
      </c>
      <c r="R6" s="291" t="s">
        <v>15</v>
      </c>
      <c r="S6" s="291" t="s">
        <v>16</v>
      </c>
      <c r="T6" s="148"/>
    </row>
    <row r="7" spans="1:23">
      <c r="A7" s="11">
        <v>1</v>
      </c>
      <c r="B7" s="11" t="s">
        <v>17</v>
      </c>
      <c r="C7" s="12"/>
      <c r="D7" s="13">
        <v>10</v>
      </c>
      <c r="E7" s="14">
        <v>10</v>
      </c>
      <c r="F7" s="15"/>
      <c r="G7" s="14"/>
      <c r="H7" s="16"/>
      <c r="I7" s="16">
        <v>4</v>
      </c>
      <c r="J7" s="210">
        <f>SUM(D7:H7)</f>
        <v>20</v>
      </c>
      <c r="K7" s="64" t="s">
        <v>18</v>
      </c>
      <c r="L7" s="64"/>
      <c r="M7" s="211"/>
      <c r="N7" s="213">
        <v>2</v>
      </c>
      <c r="O7" s="213">
        <v>2</v>
      </c>
      <c r="P7" s="213"/>
      <c r="Q7" s="213"/>
      <c r="R7" s="18"/>
      <c r="S7" s="19" t="str">
        <f>IF(AND(ISNA(MATCH($B7,#REF!,0)),ISNA(MATCH($B7,#REF!,0))),"","*")</f>
        <v>*</v>
      </c>
      <c r="T7" s="20"/>
      <c r="U7" s="1"/>
      <c r="V7" s="1"/>
      <c r="W7" s="1"/>
    </row>
    <row r="8" spans="1:23">
      <c r="A8" s="21">
        <f t="shared" ref="A8:A17" si="0">A7+1</f>
        <v>2</v>
      </c>
      <c r="B8" s="21" t="s">
        <v>19</v>
      </c>
      <c r="C8" s="22" t="s">
        <v>20</v>
      </c>
      <c r="D8" s="23">
        <v>20</v>
      </c>
      <c r="E8" s="24">
        <v>20</v>
      </c>
      <c r="F8" s="25"/>
      <c r="G8" s="24"/>
      <c r="H8" s="26"/>
      <c r="I8" s="26">
        <v>5</v>
      </c>
      <c r="J8" s="210">
        <f>SUM(D8:H8)</f>
        <v>40</v>
      </c>
      <c r="K8" s="103" t="s">
        <v>21</v>
      </c>
      <c r="L8" s="103"/>
      <c r="M8" s="212"/>
      <c r="N8" s="214">
        <v>5</v>
      </c>
      <c r="O8" s="214"/>
      <c r="P8" s="214">
        <v>5</v>
      </c>
      <c r="Q8" s="214"/>
      <c r="R8" s="27"/>
      <c r="S8" s="28" t="str">
        <f>IF(AND(ISNA(MATCH($B8,#REF!,0)),ISNA(MATCH($B8,#REF!,0))),"","*")</f>
        <v>*</v>
      </c>
      <c r="T8" s="20"/>
      <c r="U8" s="29"/>
      <c r="V8" s="29"/>
      <c r="W8" s="1"/>
    </row>
    <row r="9" spans="1:23">
      <c r="A9" s="11">
        <f>A8+1</f>
        <v>3</v>
      </c>
      <c r="B9" s="230" t="s">
        <v>22</v>
      </c>
      <c r="C9" s="12" t="s">
        <v>20</v>
      </c>
      <c r="D9" s="13">
        <v>20</v>
      </c>
      <c r="E9" s="14">
        <v>16</v>
      </c>
      <c r="F9" s="15"/>
      <c r="G9" s="14"/>
      <c r="H9" s="16"/>
      <c r="I9" s="16">
        <v>5</v>
      </c>
      <c r="J9" s="210">
        <f t="shared" ref="J9:J19" si="1">SUM(D9:H9)</f>
        <v>36</v>
      </c>
      <c r="K9" s="64" t="s">
        <v>23</v>
      </c>
      <c r="L9" s="64"/>
      <c r="M9" s="211"/>
      <c r="N9" s="213">
        <v>5</v>
      </c>
      <c r="O9" s="213"/>
      <c r="P9" s="213"/>
      <c r="Q9" s="213"/>
      <c r="R9" s="18"/>
      <c r="S9" s="19" t="str">
        <f>IF(AND(ISNA(MATCH($B9,#REF!,0)),ISNA(MATCH($B9,#REF!,0))),"","*")</f>
        <v>*</v>
      </c>
      <c r="T9" s="5"/>
    </row>
    <row r="10" spans="1:23">
      <c r="A10" s="21">
        <f>A9+1</f>
        <v>4</v>
      </c>
      <c r="B10" s="260" t="s">
        <v>131</v>
      </c>
      <c r="C10" s="22"/>
      <c r="D10" s="23"/>
      <c r="E10" s="24"/>
      <c r="F10" s="25">
        <v>16</v>
      </c>
      <c r="G10" s="24"/>
      <c r="H10" s="26"/>
      <c r="I10" s="26">
        <v>3</v>
      </c>
      <c r="J10" s="210">
        <f t="shared" si="1"/>
        <v>16</v>
      </c>
      <c r="K10" s="103"/>
      <c r="L10" s="103"/>
      <c r="M10" s="212"/>
      <c r="N10" s="214">
        <v>2</v>
      </c>
      <c r="O10" s="214">
        <v>1</v>
      </c>
      <c r="P10" s="214"/>
      <c r="Q10" s="214"/>
      <c r="R10" s="27"/>
      <c r="S10" s="28"/>
      <c r="T10" s="5"/>
    </row>
    <row r="11" spans="1:23" s="5" customFormat="1">
      <c r="A11" s="11">
        <f t="shared" si="0"/>
        <v>5</v>
      </c>
      <c r="B11" s="11" t="s">
        <v>138</v>
      </c>
      <c r="C11" s="12"/>
      <c r="D11" s="13">
        <v>10</v>
      </c>
      <c r="E11" s="14">
        <v>12</v>
      </c>
      <c r="F11" s="15"/>
      <c r="G11" s="14"/>
      <c r="H11" s="16"/>
      <c r="I11" s="16">
        <v>4</v>
      </c>
      <c r="J11" s="210">
        <f t="shared" si="1"/>
        <v>22</v>
      </c>
      <c r="K11" s="64"/>
      <c r="L11" s="64"/>
      <c r="M11" s="211"/>
      <c r="N11" s="213"/>
      <c r="O11" s="213">
        <v>4</v>
      </c>
      <c r="P11" s="213"/>
      <c r="Q11" s="213"/>
      <c r="R11" s="18"/>
      <c r="S11" s="19"/>
      <c r="T11" s="20"/>
    </row>
    <row r="12" spans="1:23">
      <c r="A12" s="21">
        <f t="shared" si="0"/>
        <v>6</v>
      </c>
      <c r="B12" s="21" t="s">
        <v>24</v>
      </c>
      <c r="C12" s="22" t="s">
        <v>20</v>
      </c>
      <c r="D12" s="23">
        <v>14</v>
      </c>
      <c r="E12" s="24">
        <v>10</v>
      </c>
      <c r="F12" s="25"/>
      <c r="G12" s="24"/>
      <c r="H12" s="26"/>
      <c r="I12" s="26">
        <v>5</v>
      </c>
      <c r="J12" s="210">
        <f t="shared" si="1"/>
        <v>24</v>
      </c>
      <c r="K12" s="103"/>
      <c r="L12" s="103"/>
      <c r="M12" s="212"/>
      <c r="N12" s="214"/>
      <c r="O12" s="214">
        <v>5</v>
      </c>
      <c r="P12" s="214"/>
      <c r="Q12" s="214"/>
      <c r="R12" s="27"/>
      <c r="S12" s="28"/>
      <c r="T12" s="20"/>
    </row>
    <row r="13" spans="1:23">
      <c r="A13" s="11">
        <f t="shared" si="0"/>
        <v>7</v>
      </c>
      <c r="B13" s="11" t="s">
        <v>25</v>
      </c>
      <c r="C13" s="12"/>
      <c r="D13" s="13">
        <v>20</v>
      </c>
      <c r="E13" s="14"/>
      <c r="F13" s="15"/>
      <c r="G13" s="14"/>
      <c r="H13" s="16"/>
      <c r="I13" s="16">
        <v>3</v>
      </c>
      <c r="J13" s="210">
        <f t="shared" si="1"/>
        <v>20</v>
      </c>
      <c r="K13" s="64"/>
      <c r="L13" s="64" t="s">
        <v>26</v>
      </c>
      <c r="M13" s="215"/>
      <c r="N13" s="213">
        <v>3</v>
      </c>
      <c r="O13" s="217"/>
      <c r="P13" s="213">
        <v>3</v>
      </c>
      <c r="Q13" s="217"/>
      <c r="R13" s="18"/>
      <c r="S13" s="19" t="str">
        <f>IF(AND(ISNA(MATCH($B13,#REF!,0)),ISNA(MATCH($B13,#REF!,0))),"","*")</f>
        <v>*</v>
      </c>
      <c r="T13" s="5"/>
    </row>
    <row r="14" spans="1:23">
      <c r="A14" s="21">
        <f t="shared" si="0"/>
        <v>8</v>
      </c>
      <c r="B14" s="21" t="s">
        <v>27</v>
      </c>
      <c r="C14" s="22"/>
      <c r="D14" s="23"/>
      <c r="E14" s="24">
        <v>30</v>
      </c>
      <c r="F14" s="25"/>
      <c r="G14" s="24"/>
      <c r="H14" s="26"/>
      <c r="I14" s="26">
        <v>1</v>
      </c>
      <c r="J14" s="210">
        <f t="shared" si="1"/>
        <v>30</v>
      </c>
      <c r="K14" s="103"/>
      <c r="L14" s="103"/>
      <c r="M14" s="212" t="s">
        <v>28</v>
      </c>
      <c r="N14" s="214">
        <v>1</v>
      </c>
      <c r="O14" s="214"/>
      <c r="P14" s="214"/>
      <c r="Q14" s="214"/>
      <c r="R14" s="27" t="s">
        <v>29</v>
      </c>
      <c r="S14" s="28"/>
      <c r="T14" s="5"/>
    </row>
    <row r="15" spans="1:23">
      <c r="A15" s="11">
        <f t="shared" si="0"/>
        <v>9</v>
      </c>
      <c r="B15" s="11" t="s">
        <v>30</v>
      </c>
      <c r="C15" s="12"/>
      <c r="D15" s="13"/>
      <c r="E15" s="14">
        <v>6</v>
      </c>
      <c r="F15" s="15"/>
      <c r="G15" s="14"/>
      <c r="H15" s="16"/>
      <c r="I15" s="16"/>
      <c r="J15" s="210">
        <f t="shared" si="1"/>
        <v>6</v>
      </c>
      <c r="K15" s="64"/>
      <c r="L15" s="64"/>
      <c r="M15" s="211" t="s">
        <v>31</v>
      </c>
      <c r="N15" s="213"/>
      <c r="O15" s="213"/>
      <c r="P15" s="213"/>
      <c r="Q15" s="213"/>
      <c r="R15" s="18" t="s">
        <v>29</v>
      </c>
      <c r="S15" s="19"/>
      <c r="T15" s="5"/>
    </row>
    <row r="16" spans="1:23">
      <c r="A16" s="21">
        <f t="shared" si="0"/>
        <v>10</v>
      </c>
      <c r="B16" s="21" t="s">
        <v>32</v>
      </c>
      <c r="C16" s="22"/>
      <c r="D16" s="23"/>
      <c r="E16" s="24">
        <v>1</v>
      </c>
      <c r="F16" s="25"/>
      <c r="G16" s="24"/>
      <c r="H16" s="26"/>
      <c r="I16" s="26"/>
      <c r="J16" s="210">
        <f t="shared" si="1"/>
        <v>1</v>
      </c>
      <c r="K16" s="103"/>
      <c r="L16" s="103"/>
      <c r="M16" s="212"/>
      <c r="N16" s="214"/>
      <c r="O16" s="214"/>
      <c r="P16" s="214"/>
      <c r="Q16" s="214"/>
      <c r="R16" s="27"/>
      <c r="S16" s="28"/>
      <c r="T16" s="5"/>
    </row>
    <row r="17" spans="1:20">
      <c r="A17" s="11">
        <f t="shared" si="0"/>
        <v>11</v>
      </c>
      <c r="B17" s="30" t="s">
        <v>33</v>
      </c>
      <c r="C17" s="12"/>
      <c r="D17" s="13">
        <v>4</v>
      </c>
      <c r="E17" s="14"/>
      <c r="F17" s="15"/>
      <c r="G17" s="14"/>
      <c r="H17" s="16"/>
      <c r="I17" s="16"/>
      <c r="J17" s="210">
        <f t="shared" si="1"/>
        <v>4</v>
      </c>
      <c r="K17" s="64"/>
      <c r="L17" s="64"/>
      <c r="M17" s="211"/>
      <c r="N17" s="213"/>
      <c r="O17" s="213"/>
      <c r="P17" s="213"/>
      <c r="Q17" s="213"/>
      <c r="R17" s="18"/>
      <c r="S17" s="19"/>
      <c r="T17" s="5"/>
    </row>
    <row r="18" spans="1:20" hidden="1">
      <c r="A18" s="21"/>
      <c r="B18" s="21"/>
      <c r="C18" s="22"/>
      <c r="D18" s="23"/>
      <c r="E18" s="24"/>
      <c r="F18" s="25"/>
      <c r="G18" s="24"/>
      <c r="H18" s="26"/>
      <c r="I18" s="26"/>
      <c r="J18" s="155">
        <f t="shared" si="1"/>
        <v>0</v>
      </c>
      <c r="K18" s="27"/>
      <c r="L18" s="27"/>
      <c r="M18" s="212"/>
      <c r="N18" s="214"/>
      <c r="O18" s="27"/>
      <c r="P18" s="27"/>
      <c r="Q18" s="27"/>
      <c r="R18" s="27"/>
      <c r="S18" s="28" t="str">
        <f>IF(AND(ISNA(MATCH($B18,#REF!,0)),ISNA(MATCH($B18,#REF!,0))),"","*")</f>
        <v>*</v>
      </c>
      <c r="T18" s="5"/>
    </row>
    <row r="19" spans="1:20" hidden="1">
      <c r="A19" s="11"/>
      <c r="B19" s="31"/>
      <c r="C19" s="32"/>
      <c r="D19" s="33"/>
      <c r="E19" s="34"/>
      <c r="F19" s="32"/>
      <c r="G19" s="34"/>
      <c r="H19" s="35"/>
      <c r="I19" s="35"/>
      <c r="J19" s="156">
        <f t="shared" si="1"/>
        <v>0</v>
      </c>
      <c r="K19" s="18"/>
      <c r="L19" s="18"/>
      <c r="M19" s="211"/>
      <c r="N19" s="213"/>
      <c r="O19" s="18"/>
      <c r="P19" s="18"/>
      <c r="Q19" s="18"/>
      <c r="R19" s="18"/>
      <c r="S19" s="19" t="str">
        <f>IF(AND(ISNA(MATCH($B19,#REF!,0)),ISNA(MATCH($B19,#REF!,0))),"","*")</f>
        <v>*</v>
      </c>
      <c r="T19" s="5"/>
    </row>
    <row r="20" spans="1:20">
      <c r="A20" s="150"/>
      <c r="B20" s="150" t="s">
        <v>34</v>
      </c>
      <c r="C20" s="151"/>
      <c r="D20" s="152">
        <f t="shared" ref="D20:J20" si="2">SUM(D7:D19)</f>
        <v>98</v>
      </c>
      <c r="E20" s="153">
        <f t="shared" si="2"/>
        <v>105</v>
      </c>
      <c r="F20" s="154">
        <f t="shared" si="2"/>
        <v>16</v>
      </c>
      <c r="G20" s="153">
        <f t="shared" si="2"/>
        <v>0</v>
      </c>
      <c r="H20" s="153">
        <f t="shared" si="2"/>
        <v>0</v>
      </c>
      <c r="I20" s="37">
        <f t="shared" si="2"/>
        <v>30</v>
      </c>
      <c r="J20" s="155">
        <f t="shared" si="2"/>
        <v>219</v>
      </c>
      <c r="K20" s="157"/>
      <c r="L20" s="158"/>
      <c r="M20" s="216"/>
      <c r="N20" s="224">
        <f>SUM(N7:N19)</f>
        <v>18</v>
      </c>
      <c r="O20" s="289">
        <f>SUM(O7:O19)</f>
        <v>12</v>
      </c>
      <c r="P20" s="289">
        <f>SUM(P7:P17)</f>
        <v>8</v>
      </c>
      <c r="Q20" s="289">
        <f>SUM(Q7:Q17)</f>
        <v>0</v>
      </c>
      <c r="R20" s="216"/>
      <c r="S20" s="159"/>
      <c r="T20" s="5"/>
    </row>
    <row r="21" spans="1:20">
      <c r="A21" s="38"/>
      <c r="B21" s="38"/>
      <c r="C21" s="39" t="s">
        <v>35</v>
      </c>
      <c r="D21" s="40">
        <f>SUM(D20:H20)</f>
        <v>219</v>
      </c>
      <c r="E21" s="38"/>
      <c r="F21" s="38"/>
      <c r="G21" s="38"/>
      <c r="H21" s="38"/>
      <c r="I21" s="38"/>
      <c r="J21" s="38"/>
      <c r="K21" s="41"/>
      <c r="L21" s="41"/>
      <c r="M21" s="41"/>
      <c r="N21" s="41"/>
      <c r="O21" s="41"/>
      <c r="P21" s="41"/>
      <c r="Q21" s="41"/>
      <c r="R21" s="41"/>
      <c r="T21" s="5"/>
    </row>
    <row r="22" spans="1:20">
      <c r="A22" s="40" t="s">
        <v>36</v>
      </c>
      <c r="B22" s="38"/>
      <c r="C22" s="38"/>
      <c r="D22" s="38"/>
      <c r="E22" s="38"/>
      <c r="F22" s="38"/>
      <c r="G22" s="38"/>
      <c r="H22" s="38"/>
      <c r="I22" s="38"/>
      <c r="J22" s="38"/>
      <c r="K22" s="302" t="s">
        <v>1</v>
      </c>
      <c r="L22" s="302"/>
      <c r="M22" s="301"/>
      <c r="N22" s="300" t="s">
        <v>146</v>
      </c>
      <c r="O22" s="301"/>
      <c r="P22" s="300" t="s">
        <v>130</v>
      </c>
      <c r="Q22" s="301"/>
      <c r="R22" s="41"/>
      <c r="T22" s="5"/>
    </row>
    <row r="23" spans="1:20" s="149" customFormat="1">
      <c r="A23" s="160" t="s">
        <v>2</v>
      </c>
      <c r="B23" s="160" t="s">
        <v>3</v>
      </c>
      <c r="C23" s="160" t="s">
        <v>4</v>
      </c>
      <c r="D23" s="161" t="s">
        <v>5</v>
      </c>
      <c r="E23" s="162" t="s">
        <v>6</v>
      </c>
      <c r="F23" s="294" t="s">
        <v>7</v>
      </c>
      <c r="G23" s="162" t="s">
        <v>8</v>
      </c>
      <c r="H23" s="163" t="s">
        <v>9</v>
      </c>
      <c r="I23" s="163" t="s">
        <v>10</v>
      </c>
      <c r="J23" s="164" t="str">
        <f>$J$6</f>
        <v>SumGodz</v>
      </c>
      <c r="K23" s="294" t="s">
        <v>12</v>
      </c>
      <c r="L23" s="294" t="s">
        <v>13</v>
      </c>
      <c r="M23" s="292" t="s">
        <v>14</v>
      </c>
      <c r="N23" s="299" t="s">
        <v>109</v>
      </c>
      <c r="O23" s="297" t="s">
        <v>108</v>
      </c>
      <c r="P23" s="299" t="s">
        <v>147</v>
      </c>
      <c r="Q23" s="297" t="s">
        <v>148</v>
      </c>
      <c r="R23" s="294" t="s">
        <v>15</v>
      </c>
      <c r="S23" s="291" t="s">
        <v>16</v>
      </c>
      <c r="T23" s="148"/>
    </row>
    <row r="24" spans="1:20">
      <c r="A24" s="11">
        <v>1</v>
      </c>
      <c r="B24" s="11" t="s">
        <v>17</v>
      </c>
      <c r="C24" s="12" t="s">
        <v>20</v>
      </c>
      <c r="D24" s="13">
        <v>10</v>
      </c>
      <c r="E24" s="14">
        <v>10</v>
      </c>
      <c r="F24" s="15"/>
      <c r="G24" s="14"/>
      <c r="H24" s="16"/>
      <c r="I24" s="16">
        <v>5</v>
      </c>
      <c r="J24" s="155">
        <f>SUM(D24:H24)</f>
        <v>20</v>
      </c>
      <c r="K24" s="18" t="s">
        <v>18</v>
      </c>
      <c r="L24" s="18"/>
      <c r="M24" s="211"/>
      <c r="N24" s="213">
        <v>3</v>
      </c>
      <c r="O24" s="213">
        <v>2</v>
      </c>
      <c r="P24" s="213"/>
      <c r="Q24" s="213"/>
      <c r="R24" s="18"/>
      <c r="S24" s="19" t="str">
        <f>IF(AND(ISNA(MATCH($B24,#REF!,0)),ISNA(MATCH($B24,#REF!,0))),"","*")</f>
        <v>*</v>
      </c>
      <c r="T24" s="20"/>
    </row>
    <row r="25" spans="1:20">
      <c r="A25" s="21">
        <f>A24+1</f>
        <v>2</v>
      </c>
      <c r="B25" s="21" t="s">
        <v>55</v>
      </c>
      <c r="C25" s="22"/>
      <c r="D25" s="23">
        <v>16</v>
      </c>
      <c r="E25" s="24">
        <v>14</v>
      </c>
      <c r="F25" s="25"/>
      <c r="G25" s="24"/>
      <c r="H25" s="26"/>
      <c r="I25" s="26">
        <v>4</v>
      </c>
      <c r="J25" s="158">
        <f>SUM(D25:H25)</f>
        <v>30</v>
      </c>
      <c r="K25" s="27"/>
      <c r="L25" s="27"/>
      <c r="M25" s="212"/>
      <c r="N25" s="214"/>
      <c r="O25" s="214">
        <v>4</v>
      </c>
      <c r="P25" s="214"/>
      <c r="Q25" s="214"/>
      <c r="R25" s="27" t="s">
        <v>29</v>
      </c>
      <c r="S25" s="28"/>
      <c r="T25" s="5"/>
    </row>
    <row r="26" spans="1:20">
      <c r="A26" s="11">
        <f t="shared" ref="A26:A35" si="3">A25+1</f>
        <v>3</v>
      </c>
      <c r="B26" s="11" t="s">
        <v>39</v>
      </c>
      <c r="C26" s="12" t="s">
        <v>20</v>
      </c>
      <c r="D26" s="13">
        <v>16</v>
      </c>
      <c r="E26" s="14">
        <v>14</v>
      </c>
      <c r="F26" s="15"/>
      <c r="G26" s="14"/>
      <c r="H26" s="16"/>
      <c r="I26" s="16">
        <v>5</v>
      </c>
      <c r="J26" s="155">
        <f t="shared" ref="J26:J35" si="4">SUM(D26:H26)</f>
        <v>30</v>
      </c>
      <c r="K26" s="18" t="s">
        <v>40</v>
      </c>
      <c r="L26" s="18"/>
      <c r="M26" s="211"/>
      <c r="N26" s="213">
        <v>5</v>
      </c>
      <c r="O26" s="213"/>
      <c r="P26" s="213"/>
      <c r="Q26" s="213"/>
      <c r="R26" s="18"/>
      <c r="S26" s="19" t="str">
        <f>IF(AND(ISNA(MATCH($B26,#REF!,0)),ISNA(MATCH($B26,#REF!,0))),"","*")</f>
        <v>*</v>
      </c>
      <c r="T26" s="5"/>
    </row>
    <row r="27" spans="1:20">
      <c r="A27" s="21">
        <f t="shared" si="3"/>
        <v>4</v>
      </c>
      <c r="B27" s="21" t="s">
        <v>41</v>
      </c>
      <c r="C27" s="22" t="s">
        <v>20</v>
      </c>
      <c r="D27" s="23">
        <v>20</v>
      </c>
      <c r="E27" s="24">
        <v>14</v>
      </c>
      <c r="F27" s="25"/>
      <c r="G27" s="24"/>
      <c r="H27" s="26"/>
      <c r="I27" s="26">
        <v>5</v>
      </c>
      <c r="J27" s="155">
        <f t="shared" si="4"/>
        <v>34</v>
      </c>
      <c r="K27" s="27" t="s">
        <v>42</v>
      </c>
      <c r="L27" s="27"/>
      <c r="M27" s="212"/>
      <c r="N27" s="214">
        <v>5</v>
      </c>
      <c r="O27" s="214"/>
      <c r="P27" s="214">
        <v>5</v>
      </c>
      <c r="Q27" s="214"/>
      <c r="R27" s="27"/>
      <c r="S27" s="28" t="str">
        <f>IF(AND(ISNA(MATCH($B27,#REF!,0)),ISNA(MATCH($B27,#REF!,0))),"","*")</f>
        <v>*</v>
      </c>
      <c r="T27" s="5"/>
    </row>
    <row r="28" spans="1:20" ht="24">
      <c r="A28" s="11">
        <f t="shared" si="3"/>
        <v>5</v>
      </c>
      <c r="B28" s="261" t="s">
        <v>149</v>
      </c>
      <c r="C28" s="12"/>
      <c r="D28" s="57">
        <v>12</v>
      </c>
      <c r="E28" s="58"/>
      <c r="F28" s="59">
        <v>12</v>
      </c>
      <c r="G28" s="58"/>
      <c r="H28" s="60"/>
      <c r="I28" s="60">
        <v>3</v>
      </c>
      <c r="J28" s="155">
        <f t="shared" si="4"/>
        <v>24</v>
      </c>
      <c r="K28" s="18"/>
      <c r="L28" s="18"/>
      <c r="M28" s="211"/>
      <c r="N28" s="213"/>
      <c r="O28" s="213">
        <v>3</v>
      </c>
      <c r="P28" s="213"/>
      <c r="Q28" s="213">
        <v>3</v>
      </c>
      <c r="R28" s="18"/>
      <c r="S28" s="19"/>
      <c r="T28" s="5"/>
    </row>
    <row r="29" spans="1:20">
      <c r="A29" s="21">
        <f t="shared" si="3"/>
        <v>6</v>
      </c>
      <c r="B29" s="240" t="s">
        <v>115</v>
      </c>
      <c r="C29" s="22"/>
      <c r="D29" s="23">
        <v>16</v>
      </c>
      <c r="E29" s="24"/>
      <c r="F29" s="25"/>
      <c r="G29" s="24"/>
      <c r="H29" s="26"/>
      <c r="I29" s="26">
        <v>2</v>
      </c>
      <c r="J29" s="155">
        <f t="shared" si="4"/>
        <v>16</v>
      </c>
      <c r="K29" s="27"/>
      <c r="L29" s="43"/>
      <c r="M29" s="212"/>
      <c r="N29" s="214">
        <v>2</v>
      </c>
      <c r="O29" s="214"/>
      <c r="P29" s="214"/>
      <c r="Q29" s="214"/>
      <c r="R29" s="27" t="s">
        <v>29</v>
      </c>
      <c r="S29" s="28"/>
      <c r="T29" s="5"/>
    </row>
    <row r="30" spans="1:20">
      <c r="A30" s="231">
        <f t="shared" si="3"/>
        <v>7</v>
      </c>
      <c r="B30" s="231" t="s">
        <v>53</v>
      </c>
      <c r="C30" s="232"/>
      <c r="D30" s="233">
        <v>10</v>
      </c>
      <c r="E30" s="234"/>
      <c r="F30" s="235"/>
      <c r="G30" s="234">
        <v>12</v>
      </c>
      <c r="H30" s="236"/>
      <c r="I30" s="236">
        <v>2</v>
      </c>
      <c r="J30" s="158">
        <f>SUM(D30:H30)</f>
        <v>22</v>
      </c>
      <c r="K30" s="237"/>
      <c r="L30" s="237"/>
      <c r="M30" s="238"/>
      <c r="N30" s="239">
        <v>1</v>
      </c>
      <c r="O30" s="239">
        <v>1</v>
      </c>
      <c r="P30" s="239">
        <v>1</v>
      </c>
      <c r="Q30" s="239">
        <v>1</v>
      </c>
      <c r="R30" s="237"/>
      <c r="S30" s="28"/>
      <c r="T30" s="5"/>
    </row>
    <row r="31" spans="1:20">
      <c r="A31" s="21">
        <f t="shared" si="3"/>
        <v>8</v>
      </c>
      <c r="B31" s="284" t="s">
        <v>136</v>
      </c>
      <c r="C31" s="241"/>
      <c r="D31" s="242">
        <v>10</v>
      </c>
      <c r="E31" s="243"/>
      <c r="F31" s="244">
        <v>12</v>
      </c>
      <c r="G31" s="243"/>
      <c r="H31" s="245"/>
      <c r="I31" s="245">
        <v>3</v>
      </c>
      <c r="J31" s="155">
        <f t="shared" si="4"/>
        <v>22</v>
      </c>
      <c r="K31" s="248"/>
      <c r="L31" s="248" t="s">
        <v>45</v>
      </c>
      <c r="M31" s="249"/>
      <c r="N31" s="250">
        <v>1</v>
      </c>
      <c r="O31" s="250">
        <v>2</v>
      </c>
      <c r="P31" s="250"/>
      <c r="Q31" s="250">
        <v>2</v>
      </c>
      <c r="R31" s="248"/>
      <c r="S31" s="19" t="str">
        <f>IF(AND(ISNA(MATCH($B31,#REF!,0)),ISNA(MATCH($B31,#REF!,0))),"","*")</f>
        <v>*</v>
      </c>
      <c r="T31" s="5"/>
    </row>
    <row r="32" spans="1:20">
      <c r="A32" s="231">
        <f t="shared" si="3"/>
        <v>9</v>
      </c>
      <c r="B32" s="231" t="s">
        <v>27</v>
      </c>
      <c r="C32" s="232"/>
      <c r="D32" s="233"/>
      <c r="E32" s="234">
        <v>45</v>
      </c>
      <c r="F32" s="235"/>
      <c r="G32" s="234"/>
      <c r="H32" s="236"/>
      <c r="I32" s="236">
        <v>1</v>
      </c>
      <c r="J32" s="155">
        <f t="shared" si="4"/>
        <v>45</v>
      </c>
      <c r="K32" s="237"/>
      <c r="L32" s="237"/>
      <c r="M32" s="238" t="s">
        <v>28</v>
      </c>
      <c r="N32" s="239">
        <v>1</v>
      </c>
      <c r="O32" s="239"/>
      <c r="P32" s="239"/>
      <c r="Q32" s="239"/>
      <c r="R32" s="237" t="s">
        <v>29</v>
      </c>
      <c r="S32" s="28"/>
      <c r="T32" s="5"/>
    </row>
    <row r="33" spans="1:20">
      <c r="A33" s="246">
        <f t="shared" si="3"/>
        <v>10</v>
      </c>
      <c r="B33" s="247" t="s">
        <v>30</v>
      </c>
      <c r="C33" s="241"/>
      <c r="D33" s="242"/>
      <c r="E33" s="243">
        <v>6</v>
      </c>
      <c r="F33" s="244"/>
      <c r="G33" s="243"/>
      <c r="H33" s="245"/>
      <c r="I33" s="245"/>
      <c r="J33" s="155">
        <f t="shared" si="4"/>
        <v>6</v>
      </c>
      <c r="K33" s="248"/>
      <c r="L33" s="248"/>
      <c r="M33" s="249" t="s">
        <v>31</v>
      </c>
      <c r="N33" s="250"/>
      <c r="O33" s="250"/>
      <c r="P33" s="250"/>
      <c r="Q33" s="250"/>
      <c r="R33" s="248" t="s">
        <v>29</v>
      </c>
      <c r="S33" s="19"/>
      <c r="T33" s="5"/>
    </row>
    <row r="34" spans="1:20" hidden="1">
      <c r="A34" s="21">
        <f t="shared" si="3"/>
        <v>11</v>
      </c>
      <c r="B34" s="21"/>
      <c r="C34" s="22"/>
      <c r="D34" s="23"/>
      <c r="E34" s="24"/>
      <c r="F34" s="25"/>
      <c r="G34" s="24"/>
      <c r="H34" s="26"/>
      <c r="I34" s="26"/>
      <c r="J34" s="17">
        <f t="shared" si="4"/>
        <v>0</v>
      </c>
      <c r="K34" s="27"/>
      <c r="L34" s="27"/>
      <c r="M34" s="212"/>
      <c r="N34" s="214"/>
      <c r="O34" s="214"/>
      <c r="P34" s="214"/>
      <c r="Q34" s="214"/>
      <c r="R34" s="27"/>
      <c r="S34" s="28" t="str">
        <f>IF(AND(ISNA(MATCH($B34,#REF!,0)),ISNA(MATCH($B34,#REF!,0))),"","*")</f>
        <v>*</v>
      </c>
      <c r="T34" s="5"/>
    </row>
    <row r="35" spans="1:20" hidden="1">
      <c r="A35" s="11">
        <f t="shared" si="3"/>
        <v>12</v>
      </c>
      <c r="B35" s="31"/>
      <c r="C35" s="32"/>
      <c r="D35" s="33"/>
      <c r="E35" s="34"/>
      <c r="F35" s="32"/>
      <c r="G35" s="34"/>
      <c r="H35" s="35"/>
      <c r="I35" s="35"/>
      <c r="J35" s="36">
        <f t="shared" si="4"/>
        <v>0</v>
      </c>
      <c r="K35" s="18"/>
      <c r="L35" s="18"/>
      <c r="M35" s="211"/>
      <c r="N35" s="213"/>
      <c r="O35" s="213"/>
      <c r="P35" s="213"/>
      <c r="Q35" s="213"/>
      <c r="R35" s="18"/>
      <c r="S35" s="19" t="str">
        <f>IF(AND(ISNA(MATCH($B35,#REF!,0)),ISNA(MATCH($B35,#REF!,0))),"","*")</f>
        <v>*</v>
      </c>
      <c r="T35" s="5"/>
    </row>
    <row r="36" spans="1:20">
      <c r="A36" s="150"/>
      <c r="B36" s="150" t="s">
        <v>34</v>
      </c>
      <c r="C36" s="165"/>
      <c r="D36" s="152">
        <f t="shared" ref="D36:J36" si="5">SUM(D24:D35)</f>
        <v>110</v>
      </c>
      <c r="E36" s="153">
        <f t="shared" si="5"/>
        <v>103</v>
      </c>
      <c r="F36" s="154">
        <f t="shared" si="5"/>
        <v>24</v>
      </c>
      <c r="G36" s="153">
        <f t="shared" si="5"/>
        <v>12</v>
      </c>
      <c r="H36" s="153">
        <f t="shared" si="5"/>
        <v>0</v>
      </c>
      <c r="I36" s="37">
        <f t="shared" si="5"/>
        <v>30</v>
      </c>
      <c r="J36" s="155">
        <f t="shared" si="5"/>
        <v>249</v>
      </c>
      <c r="K36" s="158"/>
      <c r="L36" s="158"/>
      <c r="M36" s="216"/>
      <c r="N36" s="229">
        <f>SUM(N24:N35)</f>
        <v>18</v>
      </c>
      <c r="O36" s="229">
        <f>SUM(O24:O35)</f>
        <v>12</v>
      </c>
      <c r="P36" s="224">
        <f>SUM(P24:P33)</f>
        <v>6</v>
      </c>
      <c r="Q36" s="224">
        <f>SUM(Q24:Q33)</f>
        <v>6</v>
      </c>
      <c r="R36" s="158"/>
      <c r="S36" s="159"/>
      <c r="T36" s="5"/>
    </row>
    <row r="37" spans="1:20">
      <c r="A37" s="38"/>
      <c r="B37" s="38"/>
      <c r="C37" s="39" t="s">
        <v>35</v>
      </c>
      <c r="D37" s="40">
        <f>SUM(D36:H36)</f>
        <v>249</v>
      </c>
      <c r="E37" s="38"/>
      <c r="F37" s="38"/>
      <c r="G37" s="311" t="s">
        <v>46</v>
      </c>
      <c r="H37" s="311"/>
      <c r="I37" s="44">
        <f>I36+I20</f>
        <v>60</v>
      </c>
      <c r="J37" s="41"/>
      <c r="K37" s="41"/>
      <c r="L37" s="41"/>
      <c r="M37" s="41"/>
      <c r="N37" s="41"/>
      <c r="O37" s="41"/>
      <c r="P37" s="41"/>
      <c r="Q37" s="41"/>
      <c r="R37" s="41"/>
      <c r="T37" s="5"/>
    </row>
    <row r="38" spans="1:20">
      <c r="A38" s="40" t="s">
        <v>47</v>
      </c>
      <c r="B38" s="38"/>
      <c r="C38" s="38"/>
      <c r="D38" s="38"/>
      <c r="E38" s="38"/>
      <c r="F38" s="38"/>
      <c r="G38" s="38"/>
      <c r="H38" s="38"/>
      <c r="I38" s="38"/>
      <c r="J38" s="38"/>
      <c r="K38" s="312" t="s">
        <v>1</v>
      </c>
      <c r="L38" s="312"/>
      <c r="M38" s="313"/>
      <c r="N38" s="300" t="s">
        <v>146</v>
      </c>
      <c r="O38" s="301"/>
      <c r="P38" s="300" t="s">
        <v>130</v>
      </c>
      <c r="Q38" s="301"/>
      <c r="R38" s="221"/>
      <c r="S38" s="222"/>
      <c r="T38" s="5"/>
    </row>
    <row r="39" spans="1:20" s="149" customFormat="1">
      <c r="A39" s="160" t="s">
        <v>2</v>
      </c>
      <c r="B39" s="160" t="s">
        <v>3</v>
      </c>
      <c r="C39" s="160" t="s">
        <v>4</v>
      </c>
      <c r="D39" s="161" t="s">
        <v>5</v>
      </c>
      <c r="E39" s="162" t="s">
        <v>6</v>
      </c>
      <c r="F39" s="294" t="s">
        <v>7</v>
      </c>
      <c r="G39" s="162" t="s">
        <v>8</v>
      </c>
      <c r="H39" s="163" t="s">
        <v>9</v>
      </c>
      <c r="I39" s="163" t="s">
        <v>10</v>
      </c>
      <c r="J39" s="166" t="str">
        <f>$J$6</f>
        <v>SumGodz</v>
      </c>
      <c r="K39" s="294" t="s">
        <v>12</v>
      </c>
      <c r="L39" s="294" t="s">
        <v>13</v>
      </c>
      <c r="M39" s="292" t="s">
        <v>14</v>
      </c>
      <c r="N39" s="299" t="s">
        <v>109</v>
      </c>
      <c r="O39" s="297" t="s">
        <v>108</v>
      </c>
      <c r="P39" s="299" t="s">
        <v>147</v>
      </c>
      <c r="Q39" s="297" t="s">
        <v>148</v>
      </c>
      <c r="R39" s="294" t="s">
        <v>15</v>
      </c>
      <c r="S39" s="291" t="s">
        <v>16</v>
      </c>
      <c r="T39" s="148"/>
    </row>
    <row r="40" spans="1:20">
      <c r="A40" s="11">
        <v>1</v>
      </c>
      <c r="B40" s="11" t="s">
        <v>48</v>
      </c>
      <c r="C40" s="12"/>
      <c r="D40" s="13">
        <v>18</v>
      </c>
      <c r="E40" s="14">
        <v>14</v>
      </c>
      <c r="F40" s="15"/>
      <c r="G40" s="14"/>
      <c r="H40" s="16"/>
      <c r="I40" s="16">
        <v>4</v>
      </c>
      <c r="J40" s="158">
        <f>SUM(D40:H40)</f>
        <v>32</v>
      </c>
      <c r="K40" s="18"/>
      <c r="L40" s="18" t="s">
        <v>49</v>
      </c>
      <c r="M40" s="211"/>
      <c r="N40" s="213">
        <v>4</v>
      </c>
      <c r="O40" s="213"/>
      <c r="P40" s="213"/>
      <c r="Q40" s="213"/>
      <c r="R40" s="18"/>
      <c r="S40" s="19" t="str">
        <f>IF(AND(ISNA(MATCH($B40,#REF!,0)),ISNA(MATCH($B40,#REF!,0))),"","*")</f>
        <v>*</v>
      </c>
      <c r="T40" s="5"/>
    </row>
    <row r="41" spans="1:20">
      <c r="A41" s="21">
        <f t="shared" ref="A41:A47" si="6">A40+1</f>
        <v>2</v>
      </c>
      <c r="B41" s="240" t="s">
        <v>50</v>
      </c>
      <c r="C41" s="22" t="s">
        <v>51</v>
      </c>
      <c r="D41" s="23">
        <v>18</v>
      </c>
      <c r="E41" s="24">
        <v>16</v>
      </c>
      <c r="F41" s="25"/>
      <c r="G41" s="24"/>
      <c r="H41" s="26"/>
      <c r="I41" s="26">
        <v>5</v>
      </c>
      <c r="J41" s="158">
        <f>SUM(D41:H41)</f>
        <v>34</v>
      </c>
      <c r="K41" s="27"/>
      <c r="L41" s="27" t="s">
        <v>52</v>
      </c>
      <c r="M41" s="212"/>
      <c r="N41" s="214">
        <v>5</v>
      </c>
      <c r="O41" s="214"/>
      <c r="P41" s="214">
        <v>5</v>
      </c>
      <c r="Q41" s="214"/>
      <c r="R41" s="27"/>
      <c r="S41" s="28" t="str">
        <f>IF(AND(ISNA(MATCH($B41,#REF!,0)),ISNA(MATCH($B41,#REF!,0))),"","*")</f>
        <v>*</v>
      </c>
      <c r="T41" s="46"/>
    </row>
    <row r="42" spans="1:20">
      <c r="A42" s="11">
        <f t="shared" si="6"/>
        <v>3</v>
      </c>
      <c r="B42" s="11" t="s">
        <v>137</v>
      </c>
      <c r="C42" s="12"/>
      <c r="D42" s="13">
        <v>18</v>
      </c>
      <c r="E42" s="14"/>
      <c r="F42" s="15">
        <v>16</v>
      </c>
      <c r="G42" s="14"/>
      <c r="H42" s="16"/>
      <c r="I42" s="16">
        <v>5</v>
      </c>
      <c r="J42" s="158">
        <f t="shared" ref="J42:J47" si="7">SUM(D42:H42)</f>
        <v>34</v>
      </c>
      <c r="K42" s="18"/>
      <c r="L42" s="18" t="s">
        <v>45</v>
      </c>
      <c r="M42" s="211"/>
      <c r="N42" s="213">
        <v>1</v>
      </c>
      <c r="O42" s="213">
        <v>4</v>
      </c>
      <c r="P42" s="213"/>
      <c r="Q42" s="213"/>
      <c r="R42" s="18"/>
      <c r="S42" s="19" t="str">
        <f>IF(AND(ISNA(MATCH($B42,#REF!,0)),ISNA(MATCH($B42,#REF!,0))),"","*")</f>
        <v>*</v>
      </c>
      <c r="T42" s="5"/>
    </row>
    <row r="43" spans="1:20">
      <c r="A43" s="266">
        <f t="shared" si="6"/>
        <v>4</v>
      </c>
      <c r="B43" s="266" t="s">
        <v>54</v>
      </c>
      <c r="C43" s="267" t="s">
        <v>20</v>
      </c>
      <c r="D43" s="268">
        <v>14</v>
      </c>
      <c r="E43" s="269"/>
      <c r="F43" s="270">
        <v>14</v>
      </c>
      <c r="G43" s="269"/>
      <c r="H43" s="271"/>
      <c r="I43" s="271">
        <v>5</v>
      </c>
      <c r="J43" s="158">
        <f>SUM(D43:H43)</f>
        <v>28</v>
      </c>
      <c r="K43" s="272"/>
      <c r="L43" s="272"/>
      <c r="M43" s="273"/>
      <c r="N43" s="274">
        <v>3</v>
      </c>
      <c r="O43" s="274">
        <v>2</v>
      </c>
      <c r="P43" s="274">
        <v>3</v>
      </c>
      <c r="Q43" s="274">
        <v>2</v>
      </c>
      <c r="R43" s="272"/>
      <c r="S43" s="19"/>
      <c r="T43" s="20"/>
    </row>
    <row r="44" spans="1:20" s="5" customFormat="1">
      <c r="A44" s="275">
        <f>A43+1</f>
        <v>5</v>
      </c>
      <c r="B44" s="275" t="s">
        <v>132</v>
      </c>
      <c r="C44" s="276"/>
      <c r="D44" s="277">
        <v>12</v>
      </c>
      <c r="E44" s="278">
        <v>16</v>
      </c>
      <c r="F44" s="278"/>
      <c r="G44" s="278"/>
      <c r="H44" s="278"/>
      <c r="I44" s="288">
        <v>4</v>
      </c>
      <c r="J44" s="158">
        <f>SUM(D44:H44)</f>
        <v>28</v>
      </c>
      <c r="K44" s="279"/>
      <c r="L44" s="279"/>
      <c r="M44" s="280"/>
      <c r="N44" s="281"/>
      <c r="O44" s="281">
        <v>4</v>
      </c>
      <c r="P44" s="281"/>
      <c r="Q44" s="281">
        <v>4</v>
      </c>
      <c r="R44" s="279"/>
      <c r="S44" s="19"/>
    </row>
    <row r="45" spans="1:20">
      <c r="A45" s="266">
        <f t="shared" si="6"/>
        <v>6</v>
      </c>
      <c r="B45" s="266" t="s">
        <v>56</v>
      </c>
      <c r="C45" s="267"/>
      <c r="D45" s="268">
        <v>16</v>
      </c>
      <c r="E45" s="269">
        <v>14</v>
      </c>
      <c r="F45" s="270">
        <v>10</v>
      </c>
      <c r="G45" s="269"/>
      <c r="H45" s="271"/>
      <c r="I45" s="271">
        <v>4</v>
      </c>
      <c r="J45" s="158">
        <f t="shared" si="7"/>
        <v>40</v>
      </c>
      <c r="K45" s="272"/>
      <c r="L45" s="272"/>
      <c r="M45" s="273"/>
      <c r="N45" s="274"/>
      <c r="O45" s="274">
        <v>4</v>
      </c>
      <c r="P45" s="274"/>
      <c r="Q45" s="274">
        <v>4</v>
      </c>
      <c r="R45" s="272"/>
      <c r="S45" s="19"/>
      <c r="T45" s="5"/>
    </row>
    <row r="46" spans="1:20">
      <c r="A46" s="251">
        <f>A45+1</f>
        <v>7</v>
      </c>
      <c r="B46" s="251" t="s">
        <v>27</v>
      </c>
      <c r="C46" s="235" t="s">
        <v>20</v>
      </c>
      <c r="D46" s="233"/>
      <c r="E46" s="234">
        <v>45</v>
      </c>
      <c r="F46" s="235"/>
      <c r="G46" s="234"/>
      <c r="H46" s="236"/>
      <c r="I46" s="236">
        <v>3</v>
      </c>
      <c r="J46" s="158">
        <f t="shared" si="7"/>
        <v>45</v>
      </c>
      <c r="K46" s="237"/>
      <c r="L46" s="237"/>
      <c r="M46" s="238" t="s">
        <v>28</v>
      </c>
      <c r="N46" s="239">
        <v>3</v>
      </c>
      <c r="O46" s="239"/>
      <c r="P46" s="239"/>
      <c r="Q46" s="239"/>
      <c r="R46" s="237" t="s">
        <v>29</v>
      </c>
      <c r="S46" s="28"/>
      <c r="T46" s="5"/>
    </row>
    <row r="47" spans="1:20" hidden="1">
      <c r="A47" s="11">
        <f t="shared" si="6"/>
        <v>8</v>
      </c>
      <c r="B47" s="31"/>
      <c r="C47" s="32"/>
      <c r="D47" s="33"/>
      <c r="E47" s="34"/>
      <c r="F47" s="32"/>
      <c r="G47" s="34"/>
      <c r="H47" s="35"/>
      <c r="I47" s="35"/>
      <c r="J47" s="167">
        <f t="shared" si="7"/>
        <v>0</v>
      </c>
      <c r="K47" s="18"/>
      <c r="L47" s="18"/>
      <c r="M47" s="211"/>
      <c r="N47" s="213"/>
      <c r="O47" s="213"/>
      <c r="P47" s="64"/>
      <c r="Q47" s="64"/>
      <c r="R47" s="18"/>
      <c r="S47" s="19" t="str">
        <f>IF(AND(ISNA(MATCH($B47,#REF!,0)),ISNA(MATCH($B47,#REF!,0))),"","*")</f>
        <v>*</v>
      </c>
      <c r="T47" s="5"/>
    </row>
    <row r="48" spans="1:20">
      <c r="A48" s="150"/>
      <c r="B48" s="150" t="s">
        <v>34</v>
      </c>
      <c r="C48" s="165"/>
      <c r="D48" s="152">
        <f t="shared" ref="D48:J48" si="8">SUM(D40:D47)</f>
        <v>96</v>
      </c>
      <c r="E48" s="153">
        <f t="shared" si="8"/>
        <v>105</v>
      </c>
      <c r="F48" s="154">
        <f t="shared" si="8"/>
        <v>40</v>
      </c>
      <c r="G48" s="153">
        <f t="shared" si="8"/>
        <v>0</v>
      </c>
      <c r="H48" s="153">
        <f t="shared" si="8"/>
        <v>0</v>
      </c>
      <c r="I48" s="37">
        <f t="shared" si="8"/>
        <v>30</v>
      </c>
      <c r="J48" s="158">
        <f t="shared" si="8"/>
        <v>241</v>
      </c>
      <c r="K48" s="158"/>
      <c r="L48" s="158"/>
      <c r="M48" s="216"/>
      <c r="N48" s="224">
        <f>SUM(N40:N47)</f>
        <v>16</v>
      </c>
      <c r="O48" s="224">
        <f>SUM(O40:O47)</f>
        <v>14</v>
      </c>
      <c r="P48" s="225">
        <f>SUM(P36:P45)</f>
        <v>14</v>
      </c>
      <c r="Q48" s="225">
        <f>SUM(Q36:Q45)</f>
        <v>16</v>
      </c>
      <c r="R48" s="158"/>
      <c r="S48" s="159"/>
      <c r="T48" s="5"/>
    </row>
    <row r="49" spans="1:22">
      <c r="A49" s="38"/>
      <c r="B49" s="38"/>
      <c r="C49" s="39" t="s">
        <v>35</v>
      </c>
      <c r="D49" s="40">
        <f>SUM(D48:H48)</f>
        <v>241</v>
      </c>
      <c r="E49" s="38"/>
      <c r="F49" s="38"/>
      <c r="G49" s="38"/>
      <c r="H49" s="38"/>
      <c r="I49" s="38"/>
      <c r="J49" s="38"/>
      <c r="K49" s="41"/>
      <c r="L49" s="41"/>
      <c r="M49" s="41"/>
      <c r="N49" s="41"/>
      <c r="O49" s="41"/>
      <c r="P49" s="41"/>
      <c r="Q49" s="41"/>
      <c r="R49" s="41"/>
      <c r="T49" s="5"/>
    </row>
    <row r="50" spans="1:22">
      <c r="A50" s="40" t="s">
        <v>57</v>
      </c>
      <c r="B50" s="38"/>
      <c r="C50" s="38"/>
      <c r="D50" s="38"/>
      <c r="E50" s="38"/>
      <c r="F50" s="38"/>
      <c r="G50" s="38"/>
      <c r="H50" s="38"/>
      <c r="I50" s="38"/>
      <c r="J50" s="38"/>
      <c r="K50" s="312" t="s">
        <v>1</v>
      </c>
      <c r="L50" s="312"/>
      <c r="M50" s="313"/>
      <c r="N50" s="300" t="s">
        <v>146</v>
      </c>
      <c r="O50" s="301"/>
      <c r="P50" s="300" t="s">
        <v>130</v>
      </c>
      <c r="Q50" s="301"/>
      <c r="R50" s="41"/>
      <c r="T50" s="5"/>
    </row>
    <row r="51" spans="1:22" s="149" customFormat="1">
      <c r="A51" s="160" t="s">
        <v>2</v>
      </c>
      <c r="B51" s="160" t="s">
        <v>3</v>
      </c>
      <c r="C51" s="160" t="s">
        <v>4</v>
      </c>
      <c r="D51" s="161" t="s">
        <v>5</v>
      </c>
      <c r="E51" s="162" t="s">
        <v>6</v>
      </c>
      <c r="F51" s="294" t="s">
        <v>7</v>
      </c>
      <c r="G51" s="162" t="s">
        <v>8</v>
      </c>
      <c r="H51" s="163" t="s">
        <v>9</v>
      </c>
      <c r="I51" s="163" t="s">
        <v>10</v>
      </c>
      <c r="J51" s="166" t="str">
        <f>$J$6</f>
        <v>SumGodz</v>
      </c>
      <c r="K51" s="294" t="s">
        <v>12</v>
      </c>
      <c r="L51" s="294" t="s">
        <v>13</v>
      </c>
      <c r="M51" s="292" t="s">
        <v>14</v>
      </c>
      <c r="N51" s="299" t="s">
        <v>109</v>
      </c>
      <c r="O51" s="297" t="s">
        <v>108</v>
      </c>
      <c r="P51" s="299" t="s">
        <v>147</v>
      </c>
      <c r="Q51" s="297" t="s">
        <v>148</v>
      </c>
      <c r="R51" s="294" t="s">
        <v>15</v>
      </c>
      <c r="S51" s="291" t="s">
        <v>16</v>
      </c>
      <c r="T51" s="148"/>
    </row>
    <row r="52" spans="1:22">
      <c r="A52" s="30">
        <v>1</v>
      </c>
      <c r="B52" s="30" t="s">
        <v>69</v>
      </c>
      <c r="C52" s="263"/>
      <c r="D52" s="15">
        <v>10</v>
      </c>
      <c r="E52" s="14"/>
      <c r="F52" s="13">
        <v>10</v>
      </c>
      <c r="G52" s="14"/>
      <c r="H52" s="16"/>
      <c r="I52" s="16">
        <v>2</v>
      </c>
      <c r="J52" s="158">
        <f t="shared" ref="J52:J63" si="9">SUM(D52:H52)</f>
        <v>20</v>
      </c>
      <c r="K52" s="18"/>
      <c r="L52" s="18"/>
      <c r="M52" s="211"/>
      <c r="N52" s="213"/>
      <c r="O52" s="213">
        <v>2</v>
      </c>
      <c r="P52" s="213"/>
      <c r="Q52" s="213">
        <v>2</v>
      </c>
      <c r="R52" s="18" t="s">
        <v>29</v>
      </c>
      <c r="S52" s="19"/>
      <c r="T52" s="20"/>
    </row>
    <row r="53" spans="1:22">
      <c r="A53" s="47">
        <f t="shared" ref="A53:A62" si="10">A52+1</f>
        <v>2</v>
      </c>
      <c r="B53" s="47" t="s">
        <v>48</v>
      </c>
      <c r="C53" s="264" t="s">
        <v>20</v>
      </c>
      <c r="D53" s="25">
        <v>12</v>
      </c>
      <c r="E53" s="24"/>
      <c r="F53" s="25">
        <v>14</v>
      </c>
      <c r="G53" s="24"/>
      <c r="H53" s="26"/>
      <c r="I53" s="26">
        <v>4</v>
      </c>
      <c r="J53" s="158">
        <f t="shared" si="9"/>
        <v>26</v>
      </c>
      <c r="K53" s="27"/>
      <c r="L53" s="27" t="s">
        <v>49</v>
      </c>
      <c r="M53" s="212"/>
      <c r="N53" s="214">
        <v>4</v>
      </c>
      <c r="O53" s="214"/>
      <c r="P53" s="214"/>
      <c r="Q53" s="214"/>
      <c r="R53" s="27"/>
      <c r="S53" s="28" t="str">
        <f>IF(AND(ISNA(MATCH($B53,#REF!,0)),ISNA(MATCH($B53,#REF!,0))),"","*")</f>
        <v>*</v>
      </c>
      <c r="T53" s="5"/>
    </row>
    <row r="54" spans="1:22">
      <c r="A54" s="11">
        <f t="shared" si="10"/>
        <v>3</v>
      </c>
      <c r="B54" s="30" t="s">
        <v>72</v>
      </c>
      <c r="C54" s="263" t="s">
        <v>20</v>
      </c>
      <c r="D54" s="15">
        <v>10</v>
      </c>
      <c r="E54" s="14"/>
      <c r="F54" s="13"/>
      <c r="G54" s="14">
        <v>14</v>
      </c>
      <c r="H54" s="16"/>
      <c r="I54" s="16">
        <v>2</v>
      </c>
      <c r="J54" s="158">
        <f t="shared" si="9"/>
        <v>24</v>
      </c>
      <c r="K54" s="18"/>
      <c r="L54" s="18" t="s">
        <v>45</v>
      </c>
      <c r="M54" s="211"/>
      <c r="N54" s="213"/>
      <c r="O54" s="213">
        <v>2</v>
      </c>
      <c r="P54" s="213"/>
      <c r="Q54" s="213">
        <v>2</v>
      </c>
      <c r="R54" s="18"/>
      <c r="S54" s="19" t="str">
        <f>IF(AND(ISNA(MATCH($B54,#REF!,0)),ISNA(MATCH($B54,#REF!,0))),"","*")</f>
        <v>*</v>
      </c>
      <c r="T54" s="5"/>
    </row>
    <row r="55" spans="1:22">
      <c r="A55" s="47">
        <f>A54+1</f>
        <v>4</v>
      </c>
      <c r="B55" s="47" t="s">
        <v>60</v>
      </c>
      <c r="C55" s="264" t="s">
        <v>20</v>
      </c>
      <c r="D55" s="25">
        <v>10</v>
      </c>
      <c r="E55" s="24">
        <v>10</v>
      </c>
      <c r="F55" s="25"/>
      <c r="G55" s="24">
        <v>10</v>
      </c>
      <c r="H55" s="26"/>
      <c r="I55" s="26">
        <v>4</v>
      </c>
      <c r="J55" s="158">
        <f t="shared" si="9"/>
        <v>30</v>
      </c>
      <c r="K55" s="27"/>
      <c r="L55" s="27" t="s">
        <v>61</v>
      </c>
      <c r="M55" s="212"/>
      <c r="N55" s="214">
        <v>2</v>
      </c>
      <c r="O55" s="214">
        <v>2</v>
      </c>
      <c r="P55" s="214">
        <v>2</v>
      </c>
      <c r="Q55" s="214">
        <v>2</v>
      </c>
      <c r="R55" s="27"/>
      <c r="S55" s="28" t="str">
        <f>IF(AND(ISNA(MATCH($B55,#REF!,0)),ISNA(MATCH($B55,#REF!,0))),"","*")</f>
        <v>*</v>
      </c>
      <c r="T55" s="5"/>
    </row>
    <row r="56" spans="1:22">
      <c r="A56" s="251">
        <f>A55+1</f>
        <v>5</v>
      </c>
      <c r="B56" s="30" t="s">
        <v>64</v>
      </c>
      <c r="C56" s="263"/>
      <c r="D56" s="15">
        <v>10</v>
      </c>
      <c r="E56" s="14">
        <v>10</v>
      </c>
      <c r="F56" s="13"/>
      <c r="G56" s="14"/>
      <c r="H56" s="16"/>
      <c r="I56" s="16">
        <v>2</v>
      </c>
      <c r="J56" s="158">
        <f t="shared" si="9"/>
        <v>20</v>
      </c>
      <c r="K56" s="18"/>
      <c r="L56" s="18" t="s">
        <v>65</v>
      </c>
      <c r="M56" s="211"/>
      <c r="N56" s="213">
        <v>2</v>
      </c>
      <c r="O56" s="213"/>
      <c r="P56" s="213">
        <v>2</v>
      </c>
      <c r="Q56" s="213"/>
      <c r="R56" s="18"/>
      <c r="S56" s="19" t="str">
        <f>IF(AND(ISNA(MATCH($B56,#REF!,0)),ISNA(MATCH($B56,#REF!,0))),"","*")</f>
        <v>*</v>
      </c>
      <c r="T56" s="20"/>
    </row>
    <row r="57" spans="1:22">
      <c r="A57" s="47">
        <f t="shared" si="10"/>
        <v>6</v>
      </c>
      <c r="B57" s="47" t="s">
        <v>122</v>
      </c>
      <c r="C57" s="264"/>
      <c r="D57" s="25">
        <v>10</v>
      </c>
      <c r="E57" s="24"/>
      <c r="F57" s="25">
        <v>10</v>
      </c>
      <c r="G57" s="24"/>
      <c r="H57" s="26"/>
      <c r="I57" s="26">
        <v>4</v>
      </c>
      <c r="J57" s="158">
        <f t="shared" si="9"/>
        <v>20</v>
      </c>
      <c r="K57" s="27"/>
      <c r="L57" s="27"/>
      <c r="M57" s="212"/>
      <c r="N57" s="214"/>
      <c r="O57" s="214">
        <v>4</v>
      </c>
      <c r="P57" s="214"/>
      <c r="Q57" s="214">
        <v>4</v>
      </c>
      <c r="R57" s="27"/>
      <c r="S57" s="28"/>
      <c r="T57" s="20"/>
      <c r="U57" s="49"/>
      <c r="V57" s="49"/>
    </row>
    <row r="58" spans="1:22" ht="23.1" customHeight="1">
      <c r="A58" s="56">
        <f t="shared" si="10"/>
        <v>7</v>
      </c>
      <c r="B58" s="309" t="s">
        <v>70</v>
      </c>
      <c r="C58" s="310"/>
      <c r="D58" s="59">
        <v>10</v>
      </c>
      <c r="E58" s="58">
        <v>12</v>
      </c>
      <c r="F58" s="59"/>
      <c r="G58" s="58"/>
      <c r="H58" s="60"/>
      <c r="I58" s="60">
        <v>3</v>
      </c>
      <c r="J58" s="168">
        <f t="shared" si="9"/>
        <v>22</v>
      </c>
      <c r="K58" s="61"/>
      <c r="L58" s="61"/>
      <c r="M58" s="226"/>
      <c r="N58" s="227">
        <v>1</v>
      </c>
      <c r="O58" s="227">
        <v>2</v>
      </c>
      <c r="P58" s="227">
        <v>1</v>
      </c>
      <c r="Q58" s="227">
        <v>2</v>
      </c>
      <c r="R58" s="61" t="s">
        <v>29</v>
      </c>
      <c r="S58" s="19"/>
      <c r="T58" s="5"/>
    </row>
    <row r="59" spans="1:22" ht="25.5" customHeight="1">
      <c r="A59" s="47">
        <f t="shared" si="10"/>
        <v>8</v>
      </c>
      <c r="B59" s="283" t="s">
        <v>119</v>
      </c>
      <c r="C59" s="264"/>
      <c r="D59" s="25">
        <v>10</v>
      </c>
      <c r="E59" s="24">
        <v>10</v>
      </c>
      <c r="F59" s="25"/>
      <c r="G59" s="24"/>
      <c r="H59" s="26"/>
      <c r="I59" s="26">
        <v>2</v>
      </c>
      <c r="J59" s="158">
        <f t="shared" si="9"/>
        <v>20</v>
      </c>
      <c r="K59" s="27"/>
      <c r="L59" s="27"/>
      <c r="M59" s="212"/>
      <c r="N59" s="214"/>
      <c r="O59" s="214">
        <v>2</v>
      </c>
      <c r="P59" s="214"/>
      <c r="Q59" s="214">
        <v>2</v>
      </c>
      <c r="R59" s="27" t="s">
        <v>29</v>
      </c>
      <c r="S59" s="28"/>
      <c r="T59" s="5"/>
    </row>
    <row r="60" spans="1:22">
      <c r="A60" s="30">
        <f t="shared" si="10"/>
        <v>9</v>
      </c>
      <c r="B60" s="256" t="s">
        <v>125</v>
      </c>
      <c r="C60" s="263"/>
      <c r="D60" s="15">
        <v>10</v>
      </c>
      <c r="E60" s="14">
        <v>10</v>
      </c>
      <c r="F60" s="15"/>
      <c r="G60" s="14"/>
      <c r="H60" s="16"/>
      <c r="I60" s="16">
        <v>3</v>
      </c>
      <c r="J60" s="167">
        <f t="shared" si="9"/>
        <v>20</v>
      </c>
      <c r="K60" s="18"/>
      <c r="L60" s="18"/>
      <c r="M60" s="211"/>
      <c r="N60" s="213">
        <v>3</v>
      </c>
      <c r="O60" s="213"/>
      <c r="P60" s="213"/>
      <c r="Q60" s="213"/>
      <c r="R60" s="18"/>
      <c r="S60" s="19"/>
      <c r="T60" s="5"/>
    </row>
    <row r="61" spans="1:22" s="20" customFormat="1">
      <c r="A61" s="47">
        <v>10</v>
      </c>
      <c r="B61" s="47" t="s">
        <v>151</v>
      </c>
      <c r="C61" s="25" t="s">
        <v>20</v>
      </c>
      <c r="D61" s="265">
        <v>20</v>
      </c>
      <c r="E61" s="265">
        <v>10</v>
      </c>
      <c r="F61" s="265"/>
      <c r="G61" s="265"/>
      <c r="H61" s="265"/>
      <c r="I61" s="25">
        <v>4</v>
      </c>
      <c r="J61" s="158">
        <f t="shared" si="9"/>
        <v>30</v>
      </c>
      <c r="K61" s="27" t="s">
        <v>66</v>
      </c>
      <c r="L61" s="27"/>
      <c r="M61" s="212"/>
      <c r="N61" s="214">
        <v>4</v>
      </c>
      <c r="O61" s="214"/>
      <c r="P61" s="214"/>
      <c r="Q61" s="214"/>
      <c r="R61" s="27"/>
      <c r="S61" s="28" t="str">
        <f>IF(AND(ISNA(MATCH($B61,#REF!,0)),ISNA(MATCH($B61,#REF!,0))),"","*")</f>
        <v>*</v>
      </c>
    </row>
    <row r="62" spans="1:22" hidden="1">
      <c r="A62" s="30">
        <f t="shared" si="10"/>
        <v>11</v>
      </c>
      <c r="B62" s="30"/>
      <c r="C62" s="15"/>
      <c r="D62" s="13"/>
      <c r="E62" s="14"/>
      <c r="F62" s="15"/>
      <c r="G62" s="14"/>
      <c r="H62" s="16"/>
      <c r="I62" s="16"/>
      <c r="J62" s="45">
        <f t="shared" si="9"/>
        <v>0</v>
      </c>
      <c r="K62" s="18"/>
      <c r="L62" s="18"/>
      <c r="M62" s="211"/>
      <c r="N62" s="213"/>
      <c r="O62" s="213"/>
      <c r="P62" s="213"/>
      <c r="Q62" s="213"/>
      <c r="R62" s="18"/>
      <c r="S62" s="19" t="str">
        <f>IF(AND(ISNA(MATCH($B62,#REF!,0)),ISNA(MATCH($B62,#REF!,0))),"","*")</f>
        <v>*</v>
      </c>
      <c r="T62" s="5"/>
    </row>
    <row r="63" spans="1:22" hidden="1">
      <c r="A63" s="47">
        <f>A62+1</f>
        <v>12</v>
      </c>
      <c r="B63" s="50"/>
      <c r="C63" s="51"/>
      <c r="D63" s="52"/>
      <c r="E63" s="53"/>
      <c r="F63" s="51"/>
      <c r="G63" s="53"/>
      <c r="H63" s="54"/>
      <c r="I63" s="54"/>
      <c r="J63" s="48">
        <f t="shared" si="9"/>
        <v>0</v>
      </c>
      <c r="K63" s="27"/>
      <c r="L63" s="27"/>
      <c r="M63" s="212"/>
      <c r="N63" s="214"/>
      <c r="O63" s="214"/>
      <c r="P63" s="214"/>
      <c r="Q63" s="214"/>
      <c r="R63" s="27"/>
      <c r="S63" s="28" t="str">
        <f>IF(AND(ISNA(MATCH($B63,#REF!,0)),ISNA(MATCH($B63,#REF!,0))),"","*")</f>
        <v>*</v>
      </c>
      <c r="T63" s="5"/>
    </row>
    <row r="64" spans="1:22">
      <c r="A64" s="150"/>
      <c r="B64" s="150" t="s">
        <v>34</v>
      </c>
      <c r="C64" s="165"/>
      <c r="D64" s="152">
        <f t="shared" ref="D64:J64" si="11">SUM(D52:D63)</f>
        <v>112</v>
      </c>
      <c r="E64" s="153">
        <f t="shared" si="11"/>
        <v>62</v>
      </c>
      <c r="F64" s="154">
        <f t="shared" si="11"/>
        <v>34</v>
      </c>
      <c r="G64" s="153">
        <f t="shared" si="11"/>
        <v>24</v>
      </c>
      <c r="H64" s="153">
        <f t="shared" si="11"/>
        <v>0</v>
      </c>
      <c r="I64" s="37">
        <f t="shared" si="11"/>
        <v>30</v>
      </c>
      <c r="J64" s="158">
        <f t="shared" si="11"/>
        <v>232</v>
      </c>
      <c r="K64" s="158"/>
      <c r="L64" s="158"/>
      <c r="M64" s="216"/>
      <c r="N64" s="224">
        <f>SUM(N52:N63)</f>
        <v>16</v>
      </c>
      <c r="O64" s="224">
        <f>SUM(O52:O63)</f>
        <v>14</v>
      </c>
      <c r="P64" s="224">
        <f>SUM(P52:P61)</f>
        <v>5</v>
      </c>
      <c r="Q64" s="224">
        <f>SUM(Q52:Q61)</f>
        <v>14</v>
      </c>
      <c r="R64" s="158"/>
      <c r="S64" s="159"/>
      <c r="T64" s="5"/>
    </row>
    <row r="65" spans="1:23">
      <c r="A65" s="38"/>
      <c r="B65" s="38"/>
      <c r="C65" s="39" t="s">
        <v>35</v>
      </c>
      <c r="D65" s="40">
        <f>SUM(D64:H64)</f>
        <v>232</v>
      </c>
      <c r="E65" s="38"/>
      <c r="F65" s="38"/>
      <c r="G65" s="311" t="s">
        <v>46</v>
      </c>
      <c r="H65" s="311"/>
      <c r="I65" s="44">
        <f>I64+I48</f>
        <v>60</v>
      </c>
      <c r="J65" s="41"/>
      <c r="K65" s="41"/>
      <c r="L65" s="41"/>
      <c r="M65" s="41"/>
      <c r="N65" s="41"/>
      <c r="O65" s="41"/>
      <c r="P65" s="41"/>
      <c r="Q65" s="41"/>
      <c r="R65" s="41"/>
      <c r="T65" s="5"/>
    </row>
    <row r="66" spans="1:23">
      <c r="A66" s="40" t="s">
        <v>63</v>
      </c>
      <c r="B66" s="38"/>
      <c r="C66" s="38"/>
      <c r="D66" s="38"/>
      <c r="E66" s="38"/>
      <c r="F66" s="38"/>
      <c r="G66" s="38"/>
      <c r="H66" s="38"/>
      <c r="I66" s="38"/>
      <c r="J66" s="38"/>
      <c r="K66" s="312" t="s">
        <v>1</v>
      </c>
      <c r="L66" s="312"/>
      <c r="M66" s="315"/>
      <c r="N66" s="300" t="s">
        <v>146</v>
      </c>
      <c r="O66" s="301"/>
      <c r="P66" s="300" t="s">
        <v>130</v>
      </c>
      <c r="Q66" s="301"/>
      <c r="R66" s="41"/>
      <c r="T66" s="5"/>
    </row>
    <row r="67" spans="1:23" s="149" customFormat="1">
      <c r="A67" s="160" t="s">
        <v>2</v>
      </c>
      <c r="B67" s="160" t="s">
        <v>3</v>
      </c>
      <c r="C67" s="160" t="s">
        <v>4</v>
      </c>
      <c r="D67" s="161" t="s">
        <v>5</v>
      </c>
      <c r="E67" s="162" t="s">
        <v>6</v>
      </c>
      <c r="F67" s="294" t="s">
        <v>7</v>
      </c>
      <c r="G67" s="162" t="s">
        <v>8</v>
      </c>
      <c r="H67" s="163" t="s">
        <v>9</v>
      </c>
      <c r="I67" s="163" t="s">
        <v>10</v>
      </c>
      <c r="J67" s="166" t="str">
        <f>$J$6</f>
        <v>SumGodz</v>
      </c>
      <c r="K67" s="294" t="s">
        <v>12</v>
      </c>
      <c r="L67" s="294" t="s">
        <v>13</v>
      </c>
      <c r="M67" s="228" t="s">
        <v>14</v>
      </c>
      <c r="N67" s="299" t="s">
        <v>109</v>
      </c>
      <c r="O67" s="297" t="s">
        <v>108</v>
      </c>
      <c r="P67" s="299" t="s">
        <v>147</v>
      </c>
      <c r="Q67" s="297" t="s">
        <v>148</v>
      </c>
      <c r="R67" s="294" t="s">
        <v>15</v>
      </c>
      <c r="S67" s="291" t="s">
        <v>16</v>
      </c>
      <c r="T67" s="148"/>
    </row>
    <row r="68" spans="1:23">
      <c r="A68" s="30">
        <v>1</v>
      </c>
      <c r="B68" s="30" t="s">
        <v>62</v>
      </c>
      <c r="C68" s="15"/>
      <c r="D68" s="13">
        <v>10</v>
      </c>
      <c r="E68" s="14">
        <v>10</v>
      </c>
      <c r="F68" s="15"/>
      <c r="G68" s="14">
        <v>10</v>
      </c>
      <c r="H68" s="16"/>
      <c r="I68" s="16">
        <v>5</v>
      </c>
      <c r="J68" s="158">
        <f t="shared" ref="J68:J75" si="12">SUM(D68:H68)</f>
        <v>30</v>
      </c>
      <c r="K68" s="18"/>
      <c r="L68" s="18"/>
      <c r="M68" s="211"/>
      <c r="N68" s="213"/>
      <c r="O68" s="213">
        <v>5</v>
      </c>
      <c r="P68" s="213"/>
      <c r="Q68" s="213">
        <v>5</v>
      </c>
      <c r="R68" s="18"/>
      <c r="S68" s="19"/>
      <c r="T68" s="5"/>
    </row>
    <row r="69" spans="1:23">
      <c r="A69" s="247">
        <f t="shared" ref="A69:A74" si="13">A68+1</f>
        <v>2</v>
      </c>
      <c r="B69" s="21" t="s">
        <v>133</v>
      </c>
      <c r="C69" s="22"/>
      <c r="D69" s="23">
        <v>10</v>
      </c>
      <c r="E69" s="24">
        <v>16</v>
      </c>
      <c r="F69" s="25"/>
      <c r="G69" s="24"/>
      <c r="H69" s="26"/>
      <c r="I69" s="26">
        <v>4</v>
      </c>
      <c r="J69" s="155">
        <f t="shared" si="12"/>
        <v>26</v>
      </c>
      <c r="K69" s="27" t="s">
        <v>38</v>
      </c>
      <c r="L69" s="43"/>
      <c r="M69" s="212"/>
      <c r="N69" s="214">
        <v>2</v>
      </c>
      <c r="O69" s="214">
        <v>2</v>
      </c>
      <c r="P69" s="214"/>
      <c r="Q69" s="214"/>
      <c r="R69" s="27"/>
      <c r="S69" s="28" t="str">
        <f>IF(AND(ISNA(MATCH($B69,#REF!,0)),ISNA(MATCH($B69,#REF!,0))),"","*")</f>
        <v>*</v>
      </c>
      <c r="T69" s="20"/>
    </row>
    <row r="70" spans="1:23">
      <c r="A70" s="30">
        <f t="shared" si="13"/>
        <v>3</v>
      </c>
      <c r="B70" s="30" t="s">
        <v>67</v>
      </c>
      <c r="C70" s="15"/>
      <c r="D70" s="13">
        <v>10</v>
      </c>
      <c r="E70" s="14">
        <v>10</v>
      </c>
      <c r="F70" s="13"/>
      <c r="G70" s="14">
        <v>10</v>
      </c>
      <c r="H70" s="16"/>
      <c r="I70" s="16">
        <v>4</v>
      </c>
      <c r="J70" s="158">
        <f t="shared" si="12"/>
        <v>30</v>
      </c>
      <c r="K70" s="18"/>
      <c r="L70" s="18" t="s">
        <v>68</v>
      </c>
      <c r="M70" s="211"/>
      <c r="N70" s="213">
        <v>3</v>
      </c>
      <c r="O70" s="213">
        <v>1</v>
      </c>
      <c r="P70" s="213">
        <v>3</v>
      </c>
      <c r="Q70" s="213">
        <v>1</v>
      </c>
      <c r="R70" s="18"/>
      <c r="S70" s="19" t="str">
        <f>IF(AND(ISNA(MATCH($B70,#REF!,0)),ISNA(MATCH($B70,#REF!,0))),"","*")</f>
        <v>*</v>
      </c>
      <c r="T70" s="5"/>
    </row>
    <row r="71" spans="1:23">
      <c r="A71" s="47">
        <f t="shared" si="13"/>
        <v>4</v>
      </c>
      <c r="B71" s="47" t="s">
        <v>123</v>
      </c>
      <c r="C71" s="25"/>
      <c r="D71" s="23">
        <v>10</v>
      </c>
      <c r="E71" s="24"/>
      <c r="F71" s="23">
        <v>10</v>
      </c>
      <c r="G71" s="24">
        <v>10</v>
      </c>
      <c r="H71" s="26"/>
      <c r="I71" s="26">
        <v>4</v>
      </c>
      <c r="J71" s="158">
        <f t="shared" si="12"/>
        <v>30</v>
      </c>
      <c r="K71" s="27"/>
      <c r="L71" s="27"/>
      <c r="M71" s="212"/>
      <c r="N71" s="214"/>
      <c r="O71" s="214">
        <v>4</v>
      </c>
      <c r="P71" s="214"/>
      <c r="Q71" s="214">
        <v>4</v>
      </c>
      <c r="R71" s="27"/>
      <c r="S71" s="28"/>
      <c r="T71" s="5"/>
      <c r="U71" s="5"/>
      <c r="V71" s="5"/>
      <c r="W71" s="5"/>
    </row>
    <row r="72" spans="1:23" s="5" customFormat="1">
      <c r="A72" s="30">
        <f t="shared" si="13"/>
        <v>5</v>
      </c>
      <c r="B72" s="30" t="s">
        <v>58</v>
      </c>
      <c r="C72" s="15" t="s">
        <v>20</v>
      </c>
      <c r="D72" s="13">
        <v>16</v>
      </c>
      <c r="E72" s="14">
        <v>16</v>
      </c>
      <c r="F72" s="15"/>
      <c r="G72" s="14"/>
      <c r="H72" s="16"/>
      <c r="I72" s="16">
        <v>4</v>
      </c>
      <c r="J72" s="158">
        <f t="shared" si="12"/>
        <v>32</v>
      </c>
      <c r="K72" s="18"/>
      <c r="L72" s="18" t="s">
        <v>59</v>
      </c>
      <c r="M72" s="211"/>
      <c r="N72" s="213">
        <v>4</v>
      </c>
      <c r="O72" s="213"/>
      <c r="P72" s="213">
        <v>4</v>
      </c>
      <c r="Q72" s="213"/>
      <c r="R72" s="18"/>
      <c r="S72" s="19" t="str">
        <f>IF(AND(ISNA(MATCH($B72,#REF!,0)),ISNA(MATCH($B72,#REF!,0))),"","*")</f>
        <v>*</v>
      </c>
    </row>
    <row r="73" spans="1:23">
      <c r="A73" s="247">
        <f t="shared" si="13"/>
        <v>6</v>
      </c>
      <c r="B73" s="21" t="s">
        <v>73</v>
      </c>
      <c r="C73" s="22" t="s">
        <v>20</v>
      </c>
      <c r="D73" s="23">
        <v>14</v>
      </c>
      <c r="E73" s="24">
        <v>16</v>
      </c>
      <c r="F73" s="23"/>
      <c r="G73" s="24"/>
      <c r="H73" s="26"/>
      <c r="I73" s="26">
        <v>4</v>
      </c>
      <c r="J73" s="158">
        <f t="shared" si="12"/>
        <v>30</v>
      </c>
      <c r="K73" s="27"/>
      <c r="L73" s="27" t="s">
        <v>74</v>
      </c>
      <c r="M73" s="212"/>
      <c r="N73" s="214">
        <v>4</v>
      </c>
      <c r="O73" s="214"/>
      <c r="P73" s="214"/>
      <c r="Q73" s="214"/>
      <c r="R73" s="27"/>
      <c r="S73" s="28" t="str">
        <f>IF(AND(ISNA(MATCH($B73,#REF!,0)),ISNA(MATCH($B73,#REF!,0))),"","*")</f>
        <v>*</v>
      </c>
      <c r="T73" s="5"/>
    </row>
    <row r="74" spans="1:23" s="62" customFormat="1" ht="24">
      <c r="A74" s="30">
        <f t="shared" si="13"/>
        <v>7</v>
      </c>
      <c r="B74" s="262" t="s">
        <v>134</v>
      </c>
      <c r="C74" s="15"/>
      <c r="D74" s="13">
        <v>12</v>
      </c>
      <c r="E74" s="14"/>
      <c r="F74" s="13">
        <v>10</v>
      </c>
      <c r="G74" s="14"/>
      <c r="H74" s="16"/>
      <c r="I74" s="16">
        <v>2</v>
      </c>
      <c r="J74" s="158">
        <f t="shared" si="12"/>
        <v>22</v>
      </c>
      <c r="K74" s="18"/>
      <c r="L74" s="18"/>
      <c r="M74" s="211"/>
      <c r="N74" s="213"/>
      <c r="O74" s="213">
        <v>2</v>
      </c>
      <c r="P74" s="213"/>
      <c r="Q74" s="213">
        <v>2</v>
      </c>
      <c r="R74" s="18" t="s">
        <v>29</v>
      </c>
      <c r="S74" s="19"/>
    </row>
    <row r="75" spans="1:23">
      <c r="A75" s="246">
        <v>8</v>
      </c>
      <c r="B75" s="247" t="s">
        <v>116</v>
      </c>
      <c r="C75" s="244"/>
      <c r="D75" s="242">
        <v>16</v>
      </c>
      <c r="E75" s="243"/>
      <c r="F75" s="244"/>
      <c r="G75" s="243"/>
      <c r="H75" s="245"/>
      <c r="I75" s="245">
        <v>2</v>
      </c>
      <c r="J75" s="158">
        <f t="shared" si="12"/>
        <v>16</v>
      </c>
      <c r="K75" s="248"/>
      <c r="L75" s="248"/>
      <c r="M75" s="249"/>
      <c r="N75" s="250">
        <v>2</v>
      </c>
      <c r="O75" s="250"/>
      <c r="P75" s="250"/>
      <c r="Q75" s="250"/>
      <c r="R75" s="248" t="s">
        <v>29</v>
      </c>
      <c r="S75" s="19"/>
      <c r="T75" s="5"/>
    </row>
    <row r="76" spans="1:23">
      <c r="A76" s="230">
        <v>9</v>
      </c>
      <c r="B76" s="275" t="s">
        <v>145</v>
      </c>
      <c r="C76" s="276"/>
      <c r="D76" s="277">
        <v>10</v>
      </c>
      <c r="E76" s="285"/>
      <c r="F76" s="276"/>
      <c r="G76" s="285"/>
      <c r="H76" s="286"/>
      <c r="I76" s="286">
        <v>1</v>
      </c>
      <c r="J76" s="158"/>
      <c r="K76" s="279"/>
      <c r="L76" s="279"/>
      <c r="M76" s="280"/>
      <c r="N76" s="281">
        <v>1</v>
      </c>
      <c r="O76" s="281"/>
      <c r="P76" s="281"/>
      <c r="Q76" s="281"/>
      <c r="R76" s="279"/>
      <c r="S76" s="19"/>
      <c r="T76" s="5"/>
    </row>
    <row r="77" spans="1:23">
      <c r="A77" s="150"/>
      <c r="B77" s="150" t="s">
        <v>34</v>
      </c>
      <c r="C77" s="165"/>
      <c r="D77" s="152">
        <f t="shared" ref="D77:I77" si="14">SUM(D68:D76)</f>
        <v>108</v>
      </c>
      <c r="E77" s="152">
        <f t="shared" si="14"/>
        <v>68</v>
      </c>
      <c r="F77" s="152">
        <f t="shared" si="14"/>
        <v>20</v>
      </c>
      <c r="G77" s="152">
        <f t="shared" si="14"/>
        <v>30</v>
      </c>
      <c r="H77" s="152">
        <f t="shared" si="14"/>
        <v>0</v>
      </c>
      <c r="I77" s="37">
        <f t="shared" si="14"/>
        <v>30</v>
      </c>
      <c r="J77" s="158">
        <f>SUM(J68:J75)</f>
        <v>216</v>
      </c>
      <c r="K77" s="158"/>
      <c r="L77" s="158"/>
      <c r="M77" s="216"/>
      <c r="N77" s="224">
        <f>SUM(N68:N76)</f>
        <v>16</v>
      </c>
      <c r="O77" s="224">
        <f>SUM(O68:O76)</f>
        <v>14</v>
      </c>
      <c r="P77" s="224">
        <f>SUM(P64:P73)</f>
        <v>12</v>
      </c>
      <c r="Q77" s="224">
        <f>SUM(Q68:Q75)</f>
        <v>12</v>
      </c>
      <c r="R77" s="158"/>
      <c r="S77" s="159"/>
      <c r="T77" s="5"/>
    </row>
    <row r="78" spans="1:23">
      <c r="A78" s="38"/>
      <c r="B78" s="38"/>
      <c r="C78" s="39" t="s">
        <v>35</v>
      </c>
      <c r="D78" s="40">
        <f>SUM(D77:H77)</f>
        <v>226</v>
      </c>
      <c r="E78" s="38"/>
      <c r="F78" s="38"/>
      <c r="G78" s="38"/>
      <c r="H78" s="38"/>
      <c r="I78" s="38"/>
      <c r="J78" s="38"/>
      <c r="K78" s="41"/>
      <c r="L78" s="41"/>
      <c r="M78" s="41"/>
      <c r="N78" s="41"/>
      <c r="O78" s="41"/>
      <c r="P78" s="41"/>
      <c r="Q78" s="41"/>
      <c r="R78" s="41"/>
      <c r="T78" s="5"/>
    </row>
    <row r="79" spans="1:23">
      <c r="A79" s="40" t="s">
        <v>71</v>
      </c>
      <c r="B79" s="38"/>
      <c r="C79" s="38"/>
      <c r="D79" s="38"/>
      <c r="E79" s="38"/>
      <c r="F79" s="38"/>
      <c r="G79" s="38"/>
      <c r="H79" s="38"/>
      <c r="I79" s="38"/>
      <c r="J79" s="38"/>
      <c r="K79" s="312" t="s">
        <v>1</v>
      </c>
      <c r="L79" s="312"/>
      <c r="M79" s="313"/>
      <c r="N79" s="300" t="s">
        <v>146</v>
      </c>
      <c r="O79" s="301"/>
      <c r="P79" s="300" t="s">
        <v>130</v>
      </c>
      <c r="Q79" s="301"/>
      <c r="R79" s="41"/>
      <c r="T79" s="5"/>
    </row>
    <row r="80" spans="1:23" s="149" customFormat="1">
      <c r="A80" s="160" t="s">
        <v>2</v>
      </c>
      <c r="B80" s="160" t="s">
        <v>3</v>
      </c>
      <c r="C80" s="160" t="s">
        <v>4</v>
      </c>
      <c r="D80" s="161" t="s">
        <v>5</v>
      </c>
      <c r="E80" s="162" t="s">
        <v>6</v>
      </c>
      <c r="F80" s="294" t="s">
        <v>7</v>
      </c>
      <c r="G80" s="162" t="s">
        <v>8</v>
      </c>
      <c r="H80" s="163" t="s">
        <v>9</v>
      </c>
      <c r="I80" s="163" t="s">
        <v>10</v>
      </c>
      <c r="J80" s="166" t="str">
        <f>$J$6</f>
        <v>SumGodz</v>
      </c>
      <c r="K80" s="294" t="s">
        <v>12</v>
      </c>
      <c r="L80" s="294" t="s">
        <v>13</v>
      </c>
      <c r="M80" s="292" t="s">
        <v>14</v>
      </c>
      <c r="N80" s="299" t="s">
        <v>109</v>
      </c>
      <c r="O80" s="297" t="s">
        <v>108</v>
      </c>
      <c r="P80" s="299" t="s">
        <v>147</v>
      </c>
      <c r="Q80" s="297" t="s">
        <v>148</v>
      </c>
      <c r="R80" s="294" t="s">
        <v>15</v>
      </c>
      <c r="S80" s="291" t="s">
        <v>16</v>
      </c>
      <c r="T80" s="148"/>
    </row>
    <row r="81" spans="1:20">
      <c r="A81" s="231">
        <v>1</v>
      </c>
      <c r="B81" s="231" t="s">
        <v>126</v>
      </c>
      <c r="C81" s="232"/>
      <c r="D81" s="233">
        <v>10</v>
      </c>
      <c r="E81" s="234"/>
      <c r="F81" s="233"/>
      <c r="G81" s="234"/>
      <c r="H81" s="236"/>
      <c r="I81" s="236">
        <v>2</v>
      </c>
      <c r="J81" s="158">
        <f>SUM(D81:H81)</f>
        <v>10</v>
      </c>
      <c r="K81" s="237"/>
      <c r="L81" s="237"/>
      <c r="M81" s="238"/>
      <c r="N81" s="239">
        <v>1</v>
      </c>
      <c r="O81" s="239">
        <v>1</v>
      </c>
      <c r="P81" s="239">
        <v>1</v>
      </c>
      <c r="Q81" s="239">
        <v>1</v>
      </c>
      <c r="R81" s="237"/>
      <c r="S81" s="28" t="str">
        <f>IF(AND(ISNA(MATCH($B81,#REF!,0)),ISNA(MATCH($B81,#REF!,0))),"","*")</f>
        <v>*</v>
      </c>
      <c r="T81" s="5"/>
    </row>
    <row r="82" spans="1:20">
      <c r="A82" s="47">
        <f>A81+1</f>
        <v>2</v>
      </c>
      <c r="B82" s="47" t="s">
        <v>62</v>
      </c>
      <c r="C82" s="25" t="s">
        <v>20</v>
      </c>
      <c r="D82" s="23">
        <v>8</v>
      </c>
      <c r="E82" s="24">
        <v>10</v>
      </c>
      <c r="F82" s="25"/>
      <c r="G82" s="24">
        <v>10</v>
      </c>
      <c r="H82" s="26"/>
      <c r="I82" s="26">
        <v>4</v>
      </c>
      <c r="J82" s="158">
        <f>SUM(D82:H82)</f>
        <v>28</v>
      </c>
      <c r="K82" s="27"/>
      <c r="L82" s="27"/>
      <c r="M82" s="212"/>
      <c r="N82" s="214">
        <v>1</v>
      </c>
      <c r="O82" s="214">
        <v>3</v>
      </c>
      <c r="P82" s="214">
        <v>1</v>
      </c>
      <c r="Q82" s="214">
        <v>3</v>
      </c>
      <c r="R82" s="27"/>
      <c r="S82" s="28"/>
      <c r="T82" s="5"/>
    </row>
    <row r="83" spans="1:20">
      <c r="A83" s="11">
        <f t="shared" ref="A83:A92" si="15">A82+1</f>
        <v>3</v>
      </c>
      <c r="B83" s="11" t="s">
        <v>135</v>
      </c>
      <c r="C83" s="12"/>
      <c r="D83" s="13">
        <v>10</v>
      </c>
      <c r="E83" s="14">
        <v>10</v>
      </c>
      <c r="F83" s="13"/>
      <c r="G83" s="14"/>
      <c r="H83" s="16"/>
      <c r="I83" s="16">
        <v>3</v>
      </c>
      <c r="J83" s="158">
        <f t="shared" ref="J83:J89" si="16">SUM(D83:H83)</f>
        <v>20</v>
      </c>
      <c r="K83" s="18"/>
      <c r="L83" s="18" t="s">
        <v>76</v>
      </c>
      <c r="M83" s="211"/>
      <c r="N83" s="213">
        <v>2</v>
      </c>
      <c r="O83" s="213">
        <v>1</v>
      </c>
      <c r="P83" s="213">
        <v>2</v>
      </c>
      <c r="Q83" s="213"/>
      <c r="R83" s="18"/>
      <c r="S83" s="19" t="str">
        <f>IF(AND(ISNA(MATCH($B83,#REF!,0)),ISNA(MATCH($B83,#REF!,0))),"","*")</f>
        <v>*</v>
      </c>
      <c r="T83" s="5"/>
    </row>
    <row r="84" spans="1:20">
      <c r="A84" s="21">
        <f t="shared" si="15"/>
        <v>4</v>
      </c>
      <c r="B84" s="21" t="s">
        <v>77</v>
      </c>
      <c r="C84" s="22"/>
      <c r="D84" s="23">
        <v>8</v>
      </c>
      <c r="E84" s="24"/>
      <c r="F84" s="23"/>
      <c r="G84" s="24"/>
      <c r="H84" s="26"/>
      <c r="I84" s="26">
        <v>2</v>
      </c>
      <c r="J84" s="158">
        <f t="shared" si="16"/>
        <v>8</v>
      </c>
      <c r="K84" s="27"/>
      <c r="L84" s="27"/>
      <c r="M84" s="212"/>
      <c r="N84" s="214">
        <v>2</v>
      </c>
      <c r="O84" s="214"/>
      <c r="P84" s="214"/>
      <c r="Q84" s="214"/>
      <c r="R84" s="27"/>
      <c r="S84" s="28"/>
      <c r="T84" s="5"/>
    </row>
    <row r="85" spans="1:20" ht="23.25" customHeight="1">
      <c r="A85" s="63">
        <f t="shared" si="15"/>
        <v>5</v>
      </c>
      <c r="B85" s="314" t="s">
        <v>139</v>
      </c>
      <c r="C85" s="314"/>
      <c r="D85" s="13">
        <v>8</v>
      </c>
      <c r="E85" s="14"/>
      <c r="F85" s="13">
        <v>10</v>
      </c>
      <c r="G85" s="14"/>
      <c r="H85" s="16"/>
      <c r="I85" s="16">
        <v>2</v>
      </c>
      <c r="J85" s="158">
        <f t="shared" si="16"/>
        <v>18</v>
      </c>
      <c r="K85" s="18"/>
      <c r="L85" s="18"/>
      <c r="M85" s="211"/>
      <c r="N85" s="213"/>
      <c r="O85" s="213">
        <v>2</v>
      </c>
      <c r="P85" s="213"/>
      <c r="Q85" s="213">
        <v>2</v>
      </c>
      <c r="R85" s="18" t="s">
        <v>29</v>
      </c>
      <c r="S85" s="19"/>
      <c r="T85" s="20"/>
    </row>
    <row r="86" spans="1:20" s="254" customFormat="1" ht="25.5" customHeight="1">
      <c r="A86" s="253">
        <f t="shared" si="15"/>
        <v>6</v>
      </c>
      <c r="B86" s="282" t="s">
        <v>120</v>
      </c>
      <c r="C86" s="22"/>
      <c r="D86" s="23">
        <v>8</v>
      </c>
      <c r="E86" s="24">
        <v>10</v>
      </c>
      <c r="F86" s="23"/>
      <c r="G86" s="24"/>
      <c r="H86" s="26"/>
      <c r="I86" s="26">
        <v>2</v>
      </c>
      <c r="J86" s="257">
        <f t="shared" si="16"/>
        <v>18</v>
      </c>
      <c r="K86" s="27"/>
      <c r="L86" s="27"/>
      <c r="M86" s="212"/>
      <c r="N86" s="214"/>
      <c r="O86" s="214">
        <v>2</v>
      </c>
      <c r="P86" s="214"/>
      <c r="Q86" s="214">
        <v>2</v>
      </c>
      <c r="R86" s="27" t="s">
        <v>29</v>
      </c>
      <c r="S86" s="28"/>
      <c r="T86" s="258"/>
    </row>
    <row r="87" spans="1:20" s="254" customFormat="1" ht="37.5" customHeight="1">
      <c r="A87" s="255">
        <f t="shared" si="15"/>
        <v>7</v>
      </c>
      <c r="B87" s="262" t="s">
        <v>121</v>
      </c>
      <c r="C87" s="15"/>
      <c r="D87" s="13">
        <v>8</v>
      </c>
      <c r="E87" s="14">
        <v>10</v>
      </c>
      <c r="F87" s="13"/>
      <c r="G87" s="14"/>
      <c r="H87" s="16"/>
      <c r="I87" s="16">
        <v>2</v>
      </c>
      <c r="J87" s="257">
        <f t="shared" si="16"/>
        <v>18</v>
      </c>
      <c r="K87" s="64"/>
      <c r="L87" s="64"/>
      <c r="M87" s="211"/>
      <c r="N87" s="213"/>
      <c r="O87" s="213">
        <v>2</v>
      </c>
      <c r="P87" s="213"/>
      <c r="Q87" s="213">
        <v>2</v>
      </c>
      <c r="R87" s="64" t="s">
        <v>29</v>
      </c>
      <c r="S87" s="19"/>
      <c r="T87" s="258"/>
    </row>
    <row r="88" spans="1:20" ht="34.5" customHeight="1">
      <c r="A88" s="21">
        <f t="shared" si="15"/>
        <v>8</v>
      </c>
      <c r="B88" s="282" t="s">
        <v>140</v>
      </c>
      <c r="C88" s="22"/>
      <c r="D88" s="23">
        <v>10</v>
      </c>
      <c r="E88" s="24">
        <v>10</v>
      </c>
      <c r="F88" s="23"/>
      <c r="G88" s="24"/>
      <c r="H88" s="26"/>
      <c r="I88" s="26">
        <v>2</v>
      </c>
      <c r="J88" s="158">
        <f t="shared" si="16"/>
        <v>20</v>
      </c>
      <c r="K88" s="27"/>
      <c r="L88" s="27"/>
      <c r="M88" s="212"/>
      <c r="N88" s="214">
        <v>2</v>
      </c>
      <c r="O88" s="214"/>
      <c r="P88" s="214">
        <v>2</v>
      </c>
      <c r="Q88" s="214"/>
      <c r="R88" s="27" t="s">
        <v>29</v>
      </c>
      <c r="S88" s="28"/>
      <c r="T88" s="5"/>
    </row>
    <row r="89" spans="1:20" s="254" customFormat="1" ht="27.75" customHeight="1">
      <c r="A89" s="231">
        <f t="shared" si="15"/>
        <v>9</v>
      </c>
      <c r="B89" s="262" t="s">
        <v>141</v>
      </c>
      <c r="C89" s="12"/>
      <c r="D89" s="13">
        <v>10</v>
      </c>
      <c r="E89" s="14">
        <v>10</v>
      </c>
      <c r="F89" s="13"/>
      <c r="G89" s="14"/>
      <c r="H89" s="16"/>
      <c r="I89" s="16">
        <v>2</v>
      </c>
      <c r="J89" s="257">
        <f t="shared" si="16"/>
        <v>20</v>
      </c>
      <c r="K89" s="18"/>
      <c r="L89" s="18"/>
      <c r="M89" s="211"/>
      <c r="N89" s="213">
        <v>2</v>
      </c>
      <c r="O89" s="213"/>
      <c r="P89" s="213">
        <v>2</v>
      </c>
      <c r="Q89" s="213"/>
      <c r="R89" s="18" t="s">
        <v>29</v>
      </c>
      <c r="S89" s="19"/>
      <c r="T89" s="258"/>
    </row>
    <row r="90" spans="1:20" ht="39" customHeight="1">
      <c r="A90" s="21">
        <f>A89+1</f>
        <v>10</v>
      </c>
      <c r="B90" s="283" t="s">
        <v>142</v>
      </c>
      <c r="C90" s="25"/>
      <c r="D90" s="23">
        <v>8</v>
      </c>
      <c r="E90" s="24">
        <v>10</v>
      </c>
      <c r="F90" s="23"/>
      <c r="G90" s="24"/>
      <c r="H90" s="26"/>
      <c r="I90" s="26">
        <v>2</v>
      </c>
      <c r="J90" s="158">
        <f>SUM(D90:H90)</f>
        <v>18</v>
      </c>
      <c r="K90" s="27"/>
      <c r="L90" s="27"/>
      <c r="M90" s="212"/>
      <c r="N90" s="214"/>
      <c r="O90" s="214">
        <v>2</v>
      </c>
      <c r="P90" s="214"/>
      <c r="Q90" s="214">
        <v>2</v>
      </c>
      <c r="R90" s="27" t="s">
        <v>29</v>
      </c>
      <c r="S90" s="28"/>
      <c r="T90" s="5"/>
    </row>
    <row r="91" spans="1:20">
      <c r="A91" s="231">
        <f t="shared" si="15"/>
        <v>11</v>
      </c>
      <c r="B91" s="11" t="s">
        <v>127</v>
      </c>
      <c r="C91" s="12"/>
      <c r="D91" s="13">
        <v>10</v>
      </c>
      <c r="E91" s="14"/>
      <c r="F91" s="13"/>
      <c r="G91" s="14">
        <v>10</v>
      </c>
      <c r="H91" s="16"/>
      <c r="I91" s="16">
        <v>3</v>
      </c>
      <c r="J91" s="158">
        <f>SUM(D91:H91)</f>
        <v>20</v>
      </c>
      <c r="K91" s="18"/>
      <c r="L91" s="18"/>
      <c r="M91" s="211"/>
      <c r="N91" s="213">
        <v>3</v>
      </c>
      <c r="O91" s="213"/>
      <c r="P91" s="213">
        <v>3</v>
      </c>
      <c r="Q91" s="213"/>
      <c r="R91" s="18"/>
      <c r="S91" s="19" t="str">
        <f>IF(AND(ISNA(MATCH($B91,#REF!,0)),ISNA(MATCH($B91,#REF!,0))),"","*")</f>
        <v>*</v>
      </c>
      <c r="T91" s="5"/>
    </row>
    <row r="92" spans="1:20">
      <c r="A92" s="21">
        <f t="shared" si="15"/>
        <v>12</v>
      </c>
      <c r="B92" s="50" t="s">
        <v>107</v>
      </c>
      <c r="C92" s="51"/>
      <c r="D92" s="52"/>
      <c r="E92" s="53"/>
      <c r="F92" s="51"/>
      <c r="G92" s="53"/>
      <c r="H92" s="54"/>
      <c r="I92" s="26">
        <v>4</v>
      </c>
      <c r="J92" s="169"/>
      <c r="K92" s="27"/>
      <c r="L92" s="27"/>
      <c r="M92" s="212"/>
      <c r="N92" s="214">
        <v>2</v>
      </c>
      <c r="O92" s="214">
        <v>2</v>
      </c>
      <c r="P92" s="214"/>
      <c r="Q92" s="214"/>
      <c r="R92" s="27" t="s">
        <v>29</v>
      </c>
      <c r="S92" s="28"/>
      <c r="T92" s="5"/>
    </row>
    <row r="93" spans="1:20">
      <c r="A93" s="150"/>
      <c r="B93" s="150" t="s">
        <v>34</v>
      </c>
      <c r="C93" s="165"/>
      <c r="D93" s="152">
        <f t="shared" ref="D93:I93" si="17">SUM(D81:D92)</f>
        <v>98</v>
      </c>
      <c r="E93" s="153">
        <f t="shared" si="17"/>
        <v>70</v>
      </c>
      <c r="F93" s="154">
        <f t="shared" si="17"/>
        <v>10</v>
      </c>
      <c r="G93" s="153">
        <f t="shared" si="17"/>
        <v>20</v>
      </c>
      <c r="H93" s="153">
        <f t="shared" si="17"/>
        <v>0</v>
      </c>
      <c r="I93" s="37">
        <f t="shared" si="17"/>
        <v>30</v>
      </c>
      <c r="J93" s="158">
        <f>SUM(J81:J89)</f>
        <v>160</v>
      </c>
      <c r="K93" s="158"/>
      <c r="L93" s="158"/>
      <c r="M93" s="216"/>
      <c r="N93" s="229">
        <f>SUM(N81:N92)</f>
        <v>15</v>
      </c>
      <c r="O93" s="229">
        <f>SUM(O81:O92)</f>
        <v>15</v>
      </c>
      <c r="P93" s="224">
        <f>SUM(P81:P92)</f>
        <v>11</v>
      </c>
      <c r="Q93" s="225">
        <f>SUM(Q81:Q92)</f>
        <v>12</v>
      </c>
      <c r="R93" s="158"/>
      <c r="S93" s="159"/>
      <c r="T93" s="5"/>
    </row>
    <row r="94" spans="1:20">
      <c r="A94" s="38"/>
      <c r="B94" s="38"/>
      <c r="C94" s="39" t="s">
        <v>35</v>
      </c>
      <c r="D94" s="40">
        <f>SUM(D93:H93)</f>
        <v>198</v>
      </c>
      <c r="E94" s="38"/>
      <c r="F94" s="38"/>
      <c r="G94" s="311" t="s">
        <v>46</v>
      </c>
      <c r="H94" s="311"/>
      <c r="I94" s="44">
        <f>I93+I77</f>
        <v>60</v>
      </c>
      <c r="J94" s="41"/>
      <c r="K94" s="41"/>
      <c r="L94" s="41"/>
      <c r="M94" s="41"/>
      <c r="N94" s="41"/>
      <c r="O94" s="41"/>
      <c r="P94" s="41"/>
      <c r="Q94" s="41"/>
      <c r="R94" s="41"/>
      <c r="T94" s="5"/>
    </row>
    <row r="95" spans="1:20">
      <c r="A95" s="38"/>
      <c r="B95" s="40"/>
      <c r="C95" s="39"/>
      <c r="D95" s="40"/>
      <c r="E95" s="38"/>
      <c r="F95" s="38"/>
      <c r="G95" s="38"/>
      <c r="H95" s="38"/>
      <c r="I95" s="38"/>
      <c r="J95" s="38"/>
      <c r="K95" s="41"/>
      <c r="L95" s="41"/>
      <c r="M95" s="41"/>
      <c r="N95" s="41"/>
      <c r="O95" s="41"/>
      <c r="P95" s="41"/>
      <c r="Q95" s="41"/>
      <c r="R95" s="41"/>
      <c r="T95" s="5"/>
    </row>
    <row r="96" spans="1:20">
      <c r="A96" s="38"/>
      <c r="B96" s="38"/>
      <c r="C96" s="39"/>
      <c r="D96" s="40"/>
      <c r="E96" s="38"/>
      <c r="F96" s="38"/>
      <c r="G96" s="38"/>
      <c r="H96" s="38"/>
      <c r="I96" s="38"/>
      <c r="J96" s="38"/>
      <c r="K96" s="41"/>
      <c r="L96" s="41"/>
      <c r="M96" s="41"/>
      <c r="N96" s="41"/>
      <c r="O96" s="41"/>
      <c r="P96" s="41"/>
      <c r="Q96" s="41"/>
      <c r="R96" s="41"/>
      <c r="T96" s="5"/>
    </row>
    <row r="97" spans="1:20">
      <c r="A97" s="40" t="s">
        <v>78</v>
      </c>
      <c r="B97" s="38"/>
      <c r="C97" s="38"/>
      <c r="D97" s="38"/>
      <c r="E97" s="38"/>
      <c r="F97" s="38"/>
      <c r="G97" s="38"/>
      <c r="H97" s="38"/>
      <c r="I97" s="38"/>
      <c r="J97" s="38"/>
      <c r="K97" s="312" t="s">
        <v>1</v>
      </c>
      <c r="L97" s="312"/>
      <c r="M97" s="313"/>
      <c r="N97" s="300" t="s">
        <v>146</v>
      </c>
      <c r="O97" s="301"/>
      <c r="P97" s="300" t="s">
        <v>130</v>
      </c>
      <c r="Q97" s="301"/>
      <c r="R97" s="41"/>
      <c r="T97" s="5"/>
    </row>
    <row r="98" spans="1:20" s="149" customFormat="1">
      <c r="A98" s="160" t="s">
        <v>2</v>
      </c>
      <c r="B98" s="160" t="s">
        <v>3</v>
      </c>
      <c r="C98" s="160" t="s">
        <v>4</v>
      </c>
      <c r="D98" s="161" t="s">
        <v>5</v>
      </c>
      <c r="E98" s="162" t="s">
        <v>6</v>
      </c>
      <c r="F98" s="294" t="s">
        <v>7</v>
      </c>
      <c r="G98" s="162" t="s">
        <v>8</v>
      </c>
      <c r="H98" s="163" t="s">
        <v>9</v>
      </c>
      <c r="I98" s="163" t="s">
        <v>10</v>
      </c>
      <c r="J98" s="166" t="str">
        <f>$J$6</f>
        <v>SumGodz</v>
      </c>
      <c r="K98" s="294" t="s">
        <v>12</v>
      </c>
      <c r="L98" s="294" t="s">
        <v>13</v>
      </c>
      <c r="M98" s="292" t="s">
        <v>14</v>
      </c>
      <c r="N98" s="299" t="s">
        <v>109</v>
      </c>
      <c r="O98" s="297" t="s">
        <v>108</v>
      </c>
      <c r="P98" s="299" t="s">
        <v>147</v>
      </c>
      <c r="Q98" s="297" t="s">
        <v>148</v>
      </c>
      <c r="R98" s="294" t="s">
        <v>15</v>
      </c>
      <c r="S98" s="291" t="s">
        <v>16</v>
      </c>
      <c r="T98" s="148"/>
    </row>
    <row r="99" spans="1:20">
      <c r="A99" s="30">
        <v>1</v>
      </c>
      <c r="B99" s="30" t="s">
        <v>79</v>
      </c>
      <c r="C99" s="15"/>
      <c r="D99" s="13"/>
      <c r="E99" s="14"/>
      <c r="F99" s="15"/>
      <c r="G99" s="14">
        <v>50</v>
      </c>
      <c r="H99" s="16"/>
      <c r="I99" s="16">
        <v>15</v>
      </c>
      <c r="J99" s="158">
        <f>SUM(D99:H99)</f>
        <v>50</v>
      </c>
      <c r="K99" s="18"/>
      <c r="L99" s="18"/>
      <c r="M99" s="211"/>
      <c r="N99" s="213">
        <v>7</v>
      </c>
      <c r="O99" s="213">
        <v>8</v>
      </c>
      <c r="P99" s="213"/>
      <c r="Q99" s="213"/>
      <c r="R99" s="18" t="s">
        <v>29</v>
      </c>
      <c r="S99" s="19"/>
      <c r="T99" s="5"/>
    </row>
    <row r="100" spans="1:20" s="5" customFormat="1">
      <c r="A100" s="47">
        <f t="shared" ref="A100:A105" si="18">A99+1</f>
        <v>2</v>
      </c>
      <c r="B100" s="47" t="s">
        <v>80</v>
      </c>
      <c r="C100" s="25"/>
      <c r="D100" s="23"/>
      <c r="E100" s="24"/>
      <c r="F100" s="23"/>
      <c r="G100" s="24">
        <v>120</v>
      </c>
      <c r="H100" s="26"/>
      <c r="I100" s="26">
        <v>4</v>
      </c>
      <c r="J100" s="158">
        <f t="shared" ref="J100:J105" si="19">SUM(D100:H100)</f>
        <v>120</v>
      </c>
      <c r="K100" s="27"/>
      <c r="L100" s="27"/>
      <c r="M100" s="212"/>
      <c r="N100" s="214">
        <v>2</v>
      </c>
      <c r="O100" s="214">
        <v>2</v>
      </c>
      <c r="P100" s="214">
        <v>2</v>
      </c>
      <c r="Q100" s="214">
        <v>2</v>
      </c>
      <c r="R100" s="27" t="s">
        <v>29</v>
      </c>
      <c r="S100" s="28"/>
    </row>
    <row r="101" spans="1:20" s="62" customFormat="1" ht="25.5" customHeight="1">
      <c r="A101" s="56">
        <f t="shared" si="18"/>
        <v>3</v>
      </c>
      <c r="B101" s="293" t="s">
        <v>81</v>
      </c>
      <c r="C101" s="59" t="s">
        <v>20</v>
      </c>
      <c r="D101" s="57">
        <v>10</v>
      </c>
      <c r="E101" s="58"/>
      <c r="F101" s="57"/>
      <c r="G101" s="58">
        <v>10</v>
      </c>
      <c r="H101" s="60"/>
      <c r="I101" s="60">
        <v>3</v>
      </c>
      <c r="J101" s="168">
        <f t="shared" si="19"/>
        <v>20</v>
      </c>
      <c r="K101" s="61"/>
      <c r="L101" s="61"/>
      <c r="M101" s="226"/>
      <c r="N101" s="227"/>
      <c r="O101" s="227">
        <v>3</v>
      </c>
      <c r="P101" s="227"/>
      <c r="Q101" s="227">
        <v>3</v>
      </c>
      <c r="R101" s="61" t="s">
        <v>29</v>
      </c>
      <c r="S101" s="19"/>
    </row>
    <row r="102" spans="1:20" s="254" customFormat="1" ht="28.5" customHeight="1">
      <c r="A102" s="252">
        <f t="shared" si="18"/>
        <v>4</v>
      </c>
      <c r="B102" s="283" t="s">
        <v>143</v>
      </c>
      <c r="C102" s="25"/>
      <c r="D102" s="23">
        <v>10</v>
      </c>
      <c r="E102" s="24">
        <v>10</v>
      </c>
      <c r="F102" s="23"/>
      <c r="G102" s="24"/>
      <c r="H102" s="26"/>
      <c r="I102" s="26">
        <v>3</v>
      </c>
      <c r="J102" s="257">
        <f t="shared" si="19"/>
        <v>20</v>
      </c>
      <c r="K102" s="27"/>
      <c r="L102" s="27"/>
      <c r="M102" s="212"/>
      <c r="N102" s="214">
        <v>3</v>
      </c>
      <c r="O102" s="214"/>
      <c r="P102" s="214">
        <v>3</v>
      </c>
      <c r="Q102" s="214"/>
      <c r="R102" s="27" t="s">
        <v>29</v>
      </c>
      <c r="S102" s="28"/>
      <c r="T102" s="258"/>
    </row>
    <row r="103" spans="1:20" s="254" customFormat="1" ht="29.25" customHeight="1">
      <c r="A103" s="256">
        <f t="shared" si="18"/>
        <v>5</v>
      </c>
      <c r="B103" s="262" t="s">
        <v>128</v>
      </c>
      <c r="C103" s="15"/>
      <c r="D103" s="13">
        <v>10</v>
      </c>
      <c r="E103" s="14">
        <v>10</v>
      </c>
      <c r="F103" s="15"/>
      <c r="G103" s="14"/>
      <c r="H103" s="16"/>
      <c r="I103" s="16">
        <v>3</v>
      </c>
      <c r="J103" s="257">
        <f t="shared" si="19"/>
        <v>20</v>
      </c>
      <c r="K103" s="18"/>
      <c r="L103" s="18"/>
      <c r="M103" s="211"/>
      <c r="N103" s="213">
        <v>3</v>
      </c>
      <c r="O103" s="213"/>
      <c r="P103" s="213">
        <v>3</v>
      </c>
      <c r="Q103" s="213"/>
      <c r="R103" s="18" t="s">
        <v>29</v>
      </c>
      <c r="S103" s="19"/>
      <c r="T103" s="258"/>
    </row>
    <row r="104" spans="1:20">
      <c r="A104" s="47">
        <f t="shared" si="18"/>
        <v>6</v>
      </c>
      <c r="B104" s="47" t="s">
        <v>150</v>
      </c>
      <c r="C104" s="25"/>
      <c r="D104" s="23"/>
      <c r="E104" s="24"/>
      <c r="F104" s="25"/>
      <c r="G104" s="24"/>
      <c r="H104" s="26">
        <v>10</v>
      </c>
      <c r="I104" s="26">
        <v>2</v>
      </c>
      <c r="J104" s="158">
        <f t="shared" si="19"/>
        <v>10</v>
      </c>
      <c r="K104" s="27"/>
      <c r="L104" s="27"/>
      <c r="M104" s="212"/>
      <c r="N104" s="214">
        <v>2</v>
      </c>
      <c r="O104" s="214">
        <v>0</v>
      </c>
      <c r="P104" s="214"/>
      <c r="Q104" s="214"/>
      <c r="R104" s="27"/>
      <c r="S104" s="28"/>
      <c r="T104" s="5"/>
    </row>
    <row r="105" spans="1:20" hidden="1">
      <c r="A105" s="30">
        <f t="shared" si="18"/>
        <v>7</v>
      </c>
      <c r="B105" s="31"/>
      <c r="C105" s="32"/>
      <c r="D105" s="33"/>
      <c r="E105" s="34"/>
      <c r="F105" s="32"/>
      <c r="G105" s="34"/>
      <c r="H105" s="35"/>
      <c r="I105" s="35"/>
      <c r="J105" s="167">
        <f t="shared" si="19"/>
        <v>0</v>
      </c>
      <c r="K105" s="18"/>
      <c r="L105" s="18"/>
      <c r="M105" s="211"/>
      <c r="N105" s="213"/>
      <c r="O105" s="213"/>
      <c r="P105" s="213"/>
      <c r="Q105" s="213"/>
      <c r="R105" s="18"/>
      <c r="S105" s="19"/>
      <c r="T105" s="5"/>
    </row>
    <row r="106" spans="1:20">
      <c r="A106" s="150"/>
      <c r="B106" s="150" t="s">
        <v>82</v>
      </c>
      <c r="C106" s="165"/>
      <c r="D106" s="152">
        <f t="shared" ref="D106:J106" si="20">SUM(D99:D105)</f>
        <v>30</v>
      </c>
      <c r="E106" s="153">
        <f t="shared" si="20"/>
        <v>20</v>
      </c>
      <c r="F106" s="154">
        <f t="shared" si="20"/>
        <v>0</v>
      </c>
      <c r="G106" s="153">
        <f t="shared" si="20"/>
        <v>180</v>
      </c>
      <c r="H106" s="153">
        <f t="shared" si="20"/>
        <v>10</v>
      </c>
      <c r="I106" s="37">
        <f t="shared" si="20"/>
        <v>30</v>
      </c>
      <c r="J106" s="158">
        <f t="shared" si="20"/>
        <v>240</v>
      </c>
      <c r="K106" s="158"/>
      <c r="L106" s="158"/>
      <c r="M106" s="216"/>
      <c r="N106" s="224">
        <f>SUM(N99:N105)</f>
        <v>17</v>
      </c>
      <c r="O106" s="224">
        <f>SUM(O99:O105)</f>
        <v>13</v>
      </c>
      <c r="P106" s="287">
        <f>SUM(P99:P105)</f>
        <v>8</v>
      </c>
      <c r="Q106" s="287">
        <f>SUM(Q99:Q105)</f>
        <v>5</v>
      </c>
      <c r="R106" s="158"/>
      <c r="S106" s="159"/>
      <c r="T106" s="5"/>
    </row>
    <row r="107" spans="1:20">
      <c r="A107" s="38"/>
      <c r="B107" s="38"/>
      <c r="C107" s="39" t="s">
        <v>35</v>
      </c>
      <c r="D107" s="40">
        <f>SUM(D106:H106)</f>
        <v>240</v>
      </c>
      <c r="E107" s="38"/>
      <c r="F107" s="38"/>
      <c r="G107" s="38"/>
      <c r="H107" s="38"/>
      <c r="I107" s="38"/>
      <c r="J107" s="38"/>
      <c r="K107" s="38"/>
      <c r="L107" s="38"/>
      <c r="M107" s="38"/>
      <c r="N107" s="259">
        <f>SUM(N20+N36+N48+N64+N77+N93+N106)</f>
        <v>116</v>
      </c>
      <c r="O107" s="259">
        <f>SUM(O20+O36+O48+O64+O77+O93+O106)</f>
        <v>94</v>
      </c>
      <c r="P107" s="259">
        <f>SUM(P20+P36+P48+P64+P77+P93+P106)</f>
        <v>64</v>
      </c>
      <c r="Q107" s="259">
        <f>SUM(Q20+Q36+Q48+Q64+Q77+Q93+Q106)</f>
        <v>65</v>
      </c>
      <c r="R107" s="38"/>
      <c r="S107" s="10"/>
    </row>
    <row r="108" spans="1:20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298">
        <f>(N107/210)*100%</f>
        <v>0.55238095238095242</v>
      </c>
      <c r="O108" s="298">
        <f>(O107/210)*100%</f>
        <v>0.44761904761904764</v>
      </c>
      <c r="P108" s="298">
        <f>(P107/N107)*100%</f>
        <v>0.55172413793103448</v>
      </c>
      <c r="Q108" s="298">
        <f>(Q107/O107)*100%</f>
        <v>0.69148936170212771</v>
      </c>
      <c r="R108" s="38"/>
      <c r="S108" s="10"/>
    </row>
    <row r="109" spans="1:20" ht="20.100000000000001" customHeight="1">
      <c r="A109" s="41"/>
      <c r="B109" s="319" t="s">
        <v>83</v>
      </c>
      <c r="C109" s="319"/>
      <c r="D109" s="319"/>
      <c r="E109" s="319"/>
      <c r="F109" s="319"/>
      <c r="G109" s="319"/>
      <c r="H109" s="319"/>
      <c r="I109" s="319"/>
      <c r="J109" s="319"/>
      <c r="K109" s="319"/>
      <c r="L109" s="319"/>
      <c r="M109" s="319"/>
      <c r="N109" s="296"/>
      <c r="O109" s="296"/>
      <c r="P109" s="296"/>
      <c r="Q109" s="296"/>
      <c r="R109" s="174"/>
    </row>
    <row r="110" spans="1:20">
      <c r="A110" s="41"/>
      <c r="B110" s="65"/>
      <c r="C110" s="65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</row>
    <row r="111" spans="1:20">
      <c r="A111" s="41"/>
      <c r="B111" s="170" t="s">
        <v>84</v>
      </c>
      <c r="C111" s="66">
        <f>(suma1+suma2+suma3+suma4+suma5+suma6+suma7)</f>
        <v>1605</v>
      </c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</row>
    <row r="112" spans="1:20" ht="13.5" thickBot="1">
      <c r="A112" s="41"/>
      <c r="B112" s="171" t="s">
        <v>112</v>
      </c>
      <c r="C112" s="67">
        <v>1575</v>
      </c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</row>
    <row r="113" spans="1:18" ht="13.5" thickTop="1">
      <c r="A113" s="41"/>
      <c r="B113" s="172" t="s">
        <v>85</v>
      </c>
      <c r="C113" s="68">
        <f>1-(_wyk1+_wyk2+_wyk3+_wyk4+_wyk5+_wyk6+_wyk7)/C111-(H20+H36+H48+H64+H77+H93+H106)/C111</f>
        <v>0.58753894080996882</v>
      </c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</row>
    <row r="114" spans="1:18">
      <c r="A114" s="41"/>
      <c r="B114" s="173" t="s">
        <v>118</v>
      </c>
      <c r="C114" s="69">
        <v>0.5</v>
      </c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</row>
    <row r="115" spans="1:18">
      <c r="A115" s="70"/>
      <c r="B115" s="71"/>
      <c r="C115" s="72"/>
      <c r="D115" s="70"/>
      <c r="E115" s="70"/>
      <c r="F115" s="70"/>
      <c r="G115" s="70"/>
      <c r="H115" s="70"/>
      <c r="I115" s="70"/>
      <c r="J115" s="41"/>
      <c r="K115" s="41"/>
      <c r="L115" s="41"/>
      <c r="M115" s="41"/>
      <c r="N115" s="41"/>
      <c r="O115" s="41"/>
      <c r="P115" s="41"/>
      <c r="Q115" s="41"/>
      <c r="R115" s="41"/>
    </row>
    <row r="116" spans="1:18">
      <c r="A116" s="70"/>
      <c r="B116" s="320" t="s">
        <v>86</v>
      </c>
      <c r="C116" s="320"/>
      <c r="D116" s="320"/>
      <c r="E116" s="320"/>
      <c r="F116" s="320"/>
      <c r="G116" s="320"/>
      <c r="H116" s="320"/>
      <c r="I116" s="320"/>
      <c r="J116" s="320"/>
      <c r="K116" s="320"/>
      <c r="L116" s="320"/>
      <c r="M116" s="320"/>
      <c r="N116" s="294"/>
      <c r="O116" s="294"/>
      <c r="P116" s="294"/>
      <c r="Q116" s="294"/>
      <c r="R116" s="294"/>
    </row>
    <row r="117" spans="1:18">
      <c r="A117" s="70"/>
      <c r="B117" s="71"/>
      <c r="C117" s="72"/>
      <c r="D117" s="70"/>
      <c r="E117" s="70"/>
      <c r="F117" s="70"/>
      <c r="G117" s="70"/>
      <c r="H117" s="70"/>
      <c r="I117" s="70"/>
      <c r="J117" s="73"/>
      <c r="K117" s="73"/>
      <c r="L117" s="73"/>
      <c r="M117" s="73"/>
      <c r="N117" s="73"/>
      <c r="O117" s="73"/>
      <c r="P117" s="73"/>
      <c r="Q117" s="73"/>
      <c r="R117" s="73"/>
    </row>
    <row r="118" spans="1:18">
      <c r="A118" s="70"/>
      <c r="B118" s="74"/>
      <c r="C118" s="75"/>
      <c r="D118" s="316" t="s">
        <v>87</v>
      </c>
      <c r="E118" s="316"/>
      <c r="F118" s="175" t="s">
        <v>10</v>
      </c>
      <c r="G118" s="70"/>
      <c r="H118" s="70"/>
      <c r="I118" s="70"/>
      <c r="J118" s="73"/>
      <c r="K118" s="73"/>
      <c r="L118" s="73"/>
      <c r="M118" s="73"/>
      <c r="N118" s="73"/>
      <c r="O118" s="73"/>
      <c r="P118" s="73"/>
      <c r="Q118" s="73"/>
      <c r="R118" s="73"/>
    </row>
    <row r="119" spans="1:18">
      <c r="A119" s="70"/>
      <c r="B119" s="76"/>
      <c r="C119" s="77"/>
      <c r="D119" s="176" t="s">
        <v>88</v>
      </c>
      <c r="E119" s="177" t="s">
        <v>89</v>
      </c>
      <c r="F119" s="178"/>
      <c r="G119" s="70"/>
      <c r="H119" s="70"/>
      <c r="I119" s="70"/>
      <c r="J119" s="73"/>
      <c r="K119" s="73"/>
      <c r="L119" s="73"/>
      <c r="M119" s="73"/>
      <c r="N119" s="73"/>
      <c r="O119" s="73"/>
      <c r="P119" s="73"/>
      <c r="Q119" s="73"/>
      <c r="R119" s="73"/>
    </row>
    <row r="120" spans="1:18" hidden="1">
      <c r="A120" s="70"/>
      <c r="B120" s="78"/>
      <c r="C120" s="79" t="s">
        <v>12</v>
      </c>
      <c r="D120" s="80"/>
      <c r="E120" s="30"/>
      <c r="F120" s="81"/>
      <c r="G120" s="70"/>
      <c r="H120" s="70"/>
      <c r="I120" s="70"/>
      <c r="J120" s="73"/>
      <c r="K120" s="73"/>
      <c r="L120" s="73"/>
      <c r="M120" s="73"/>
      <c r="N120" s="73"/>
      <c r="O120" s="73"/>
      <c r="P120" s="73"/>
      <c r="Q120" s="73"/>
      <c r="R120" s="73"/>
    </row>
    <row r="121" spans="1:18">
      <c r="A121" s="70"/>
      <c r="B121" s="82" t="s">
        <v>19</v>
      </c>
      <c r="C121" s="83" t="s">
        <v>21</v>
      </c>
      <c r="D121" s="84">
        <f>DSUM($J$6:$M$106,1,C120:C121)</f>
        <v>40</v>
      </c>
      <c r="E121" s="85">
        <v>60</v>
      </c>
      <c r="F121" s="179">
        <f>DSUM($I$6:$M$106,1,C120:C121)</f>
        <v>5</v>
      </c>
      <c r="G121" s="70"/>
      <c r="H121" s="70"/>
      <c r="I121" s="70"/>
      <c r="J121" s="73"/>
      <c r="K121" s="73"/>
      <c r="L121" s="73"/>
      <c r="M121" s="73"/>
      <c r="N121" s="73"/>
      <c r="O121" s="73"/>
      <c r="P121" s="73"/>
      <c r="Q121" s="73"/>
      <c r="R121" s="73"/>
    </row>
    <row r="122" spans="1:18" hidden="1">
      <c r="A122" s="70"/>
      <c r="B122" s="86"/>
      <c r="C122" s="87" t="s">
        <v>12</v>
      </c>
      <c r="D122" s="88"/>
      <c r="E122" s="89"/>
      <c r="F122" s="180"/>
      <c r="G122" s="70"/>
      <c r="H122" s="70"/>
      <c r="I122" s="70"/>
      <c r="J122" s="73"/>
      <c r="K122" s="73"/>
      <c r="L122" s="73"/>
      <c r="M122" s="73"/>
      <c r="N122" s="73"/>
      <c r="O122" s="73"/>
      <c r="P122" s="73"/>
      <c r="Q122" s="73"/>
      <c r="R122" s="73"/>
    </row>
    <row r="123" spans="1:18">
      <c r="A123" s="70"/>
      <c r="B123" s="90" t="s">
        <v>90</v>
      </c>
      <c r="C123" s="91" t="s">
        <v>42</v>
      </c>
      <c r="D123" s="92">
        <f>DSUM($J$6:$M$106,1,C122:C123)</f>
        <v>34</v>
      </c>
      <c r="E123" s="89">
        <v>45</v>
      </c>
      <c r="F123" s="180">
        <f>DSUM($I$6:$M$106,1,C122:C123)</f>
        <v>5</v>
      </c>
      <c r="G123" s="70"/>
      <c r="H123" s="70"/>
      <c r="I123" s="70"/>
      <c r="J123" s="73"/>
      <c r="K123" s="73"/>
      <c r="L123" s="73"/>
      <c r="M123" s="73"/>
      <c r="N123" s="73"/>
      <c r="O123" s="73"/>
      <c r="P123" s="73"/>
      <c r="Q123" s="73"/>
      <c r="R123" s="73"/>
    </row>
    <row r="124" spans="1:18" hidden="1">
      <c r="A124" s="70"/>
      <c r="B124" s="78"/>
      <c r="C124" s="93" t="s">
        <v>12</v>
      </c>
      <c r="D124" s="88"/>
      <c r="E124" s="85"/>
      <c r="F124" s="180"/>
      <c r="G124" s="70"/>
      <c r="H124" s="70"/>
      <c r="I124" s="70"/>
      <c r="J124" s="73"/>
      <c r="K124" s="73"/>
      <c r="L124" s="73"/>
      <c r="M124" s="73"/>
      <c r="N124" s="73"/>
      <c r="O124" s="73"/>
      <c r="P124" s="73"/>
      <c r="Q124" s="73"/>
      <c r="R124" s="73"/>
    </row>
    <row r="125" spans="1:18">
      <c r="A125" s="70"/>
      <c r="B125" s="82" t="s">
        <v>22</v>
      </c>
      <c r="C125" s="83" t="s">
        <v>23</v>
      </c>
      <c r="D125" s="92">
        <f>DSUM($J$6:$M$106,1,C124:C125)</f>
        <v>36</v>
      </c>
      <c r="E125" s="85">
        <v>45</v>
      </c>
      <c r="F125" s="180">
        <f>DSUM($I$6:$M$106,1,C124:C125)</f>
        <v>5</v>
      </c>
      <c r="G125" s="70"/>
      <c r="H125" s="70"/>
      <c r="I125" s="70"/>
      <c r="J125" s="73"/>
      <c r="K125" s="73"/>
      <c r="L125" s="73"/>
      <c r="M125" s="73"/>
      <c r="N125" s="73"/>
      <c r="O125" s="73"/>
      <c r="P125" s="73"/>
      <c r="Q125" s="73"/>
      <c r="R125" s="73"/>
    </row>
    <row r="126" spans="1:18" hidden="1">
      <c r="A126" s="70"/>
      <c r="B126" s="86"/>
      <c r="C126" s="87" t="s">
        <v>12</v>
      </c>
      <c r="D126" s="88"/>
      <c r="E126" s="89"/>
      <c r="F126" s="180"/>
      <c r="G126" s="70"/>
      <c r="H126" s="70"/>
      <c r="I126" s="70"/>
      <c r="J126" s="73"/>
      <c r="K126" s="73"/>
      <c r="L126" s="73"/>
      <c r="M126" s="73"/>
      <c r="N126" s="73"/>
      <c r="O126" s="73"/>
      <c r="P126" s="73"/>
      <c r="Q126" s="73"/>
      <c r="R126" s="73"/>
    </row>
    <row r="127" spans="1:18">
      <c r="A127" s="70"/>
      <c r="B127" s="90" t="s">
        <v>39</v>
      </c>
      <c r="C127" s="91" t="s">
        <v>40</v>
      </c>
      <c r="D127" s="92">
        <f>DSUM($J$6:$M$106,1,C126:C127)</f>
        <v>30</v>
      </c>
      <c r="E127" s="89">
        <v>30</v>
      </c>
      <c r="F127" s="180">
        <f>DSUM($I$6:$M$106,1,C126:C127)</f>
        <v>5</v>
      </c>
      <c r="G127" s="70"/>
      <c r="H127" s="70"/>
      <c r="I127" s="70"/>
      <c r="J127" s="73"/>
      <c r="K127" s="73"/>
      <c r="L127" s="73"/>
      <c r="M127" s="73"/>
      <c r="N127" s="73"/>
      <c r="O127" s="73"/>
      <c r="P127" s="73"/>
      <c r="Q127" s="73"/>
      <c r="R127" s="73"/>
    </row>
    <row r="128" spans="1:18" hidden="1">
      <c r="A128" s="70"/>
      <c r="B128" s="78"/>
      <c r="C128" s="93" t="s">
        <v>12</v>
      </c>
      <c r="D128" s="88"/>
      <c r="E128" s="85"/>
      <c r="F128" s="180"/>
      <c r="G128" s="70"/>
      <c r="H128" s="70"/>
      <c r="I128" s="70"/>
      <c r="J128" s="73"/>
      <c r="K128" s="73"/>
      <c r="L128" s="73"/>
      <c r="M128" s="73"/>
      <c r="N128" s="73"/>
      <c r="O128" s="73"/>
      <c r="P128" s="73"/>
      <c r="Q128" s="73"/>
      <c r="R128" s="73"/>
    </row>
    <row r="129" spans="1:19">
      <c r="A129" s="70"/>
      <c r="B129" s="82" t="s">
        <v>91</v>
      </c>
      <c r="C129" s="83" t="s">
        <v>66</v>
      </c>
      <c r="D129" s="92">
        <f>DSUM($J$6:$M$106,1,C128:C129)</f>
        <v>30</v>
      </c>
      <c r="E129" s="85">
        <v>30</v>
      </c>
      <c r="F129" s="180">
        <f>DSUM($I$6:$M$106,1,C128:C129)</f>
        <v>4</v>
      </c>
      <c r="G129" s="70"/>
      <c r="H129" s="70"/>
      <c r="I129" s="70"/>
      <c r="J129" s="73"/>
      <c r="K129" s="73"/>
      <c r="L129" s="73"/>
      <c r="M129" s="73"/>
      <c r="N129" s="73"/>
      <c r="O129" s="73"/>
      <c r="P129" s="73"/>
      <c r="Q129" s="73"/>
      <c r="R129" s="73"/>
    </row>
    <row r="130" spans="1:19" hidden="1">
      <c r="A130" s="70"/>
      <c r="B130" s="86"/>
      <c r="C130" s="87" t="s">
        <v>12</v>
      </c>
      <c r="D130" s="88"/>
      <c r="E130" s="89"/>
      <c r="F130" s="180"/>
      <c r="G130" s="70"/>
      <c r="H130" s="70"/>
      <c r="I130" s="70"/>
      <c r="J130" s="73"/>
      <c r="K130" s="73"/>
      <c r="L130" s="73"/>
      <c r="M130" s="73"/>
      <c r="N130" s="73"/>
      <c r="O130" s="73"/>
      <c r="P130" s="73"/>
      <c r="Q130" s="73"/>
      <c r="R130" s="73"/>
    </row>
    <row r="131" spans="1:19">
      <c r="A131" s="70"/>
      <c r="B131" s="90" t="s">
        <v>92</v>
      </c>
      <c r="C131" s="91" t="s">
        <v>93</v>
      </c>
      <c r="D131" s="92">
        <f>DSUM($J$6:$M$106,1,C130:C131)</f>
        <v>40</v>
      </c>
      <c r="E131" s="89">
        <v>45</v>
      </c>
      <c r="F131" s="180">
        <f>DSUM($I$6:$M$106,1,C130:C131)</f>
        <v>9</v>
      </c>
      <c r="G131" s="70"/>
      <c r="H131" s="70"/>
      <c r="I131" s="70"/>
      <c r="J131" s="73"/>
      <c r="K131" s="73"/>
      <c r="L131" s="73"/>
      <c r="M131" s="73"/>
      <c r="N131" s="73"/>
      <c r="O131" s="73"/>
      <c r="P131" s="73"/>
      <c r="Q131" s="73"/>
      <c r="R131" s="73"/>
    </row>
    <row r="132" spans="1:19" hidden="1">
      <c r="A132" s="70"/>
      <c r="B132" s="78"/>
      <c r="C132" s="93" t="s">
        <v>12</v>
      </c>
      <c r="D132" s="88"/>
      <c r="E132" s="85"/>
      <c r="F132" s="180"/>
      <c r="G132" s="70"/>
      <c r="H132" s="70"/>
      <c r="I132" s="70"/>
      <c r="J132" s="73"/>
      <c r="K132" s="73"/>
      <c r="L132" s="73"/>
      <c r="M132" s="73"/>
      <c r="N132" s="73"/>
      <c r="O132" s="73"/>
      <c r="P132" s="73"/>
      <c r="Q132" s="73"/>
      <c r="R132" s="73"/>
    </row>
    <row r="133" spans="1:19">
      <c r="A133" s="70"/>
      <c r="B133" s="82" t="s">
        <v>37</v>
      </c>
      <c r="C133" s="83" t="s">
        <v>38</v>
      </c>
      <c r="D133" s="92">
        <f>DSUM($J$6:$M$106,1,C132:C133)</f>
        <v>26</v>
      </c>
      <c r="E133" s="85">
        <v>45</v>
      </c>
      <c r="F133" s="180">
        <f>DSUM($I$6:$M$106,1,C132:C133)</f>
        <v>4</v>
      </c>
      <c r="G133" s="70"/>
      <c r="H133" s="70"/>
      <c r="I133" s="70"/>
      <c r="J133" s="73"/>
      <c r="K133" s="73"/>
      <c r="L133" s="73"/>
      <c r="M133" s="73"/>
      <c r="N133" s="73"/>
      <c r="O133" s="73"/>
      <c r="P133" s="73"/>
      <c r="Q133" s="73"/>
      <c r="R133" s="73"/>
    </row>
    <row r="134" spans="1:19" hidden="1">
      <c r="A134" s="70"/>
      <c r="B134" s="86"/>
      <c r="C134" s="87" t="s">
        <v>12</v>
      </c>
      <c r="D134" s="94"/>
      <c r="E134" s="89"/>
      <c r="F134" s="181"/>
      <c r="G134" s="70"/>
      <c r="H134" s="70"/>
      <c r="I134" s="70"/>
      <c r="J134" s="73"/>
      <c r="K134" s="73"/>
      <c r="L134" s="73"/>
      <c r="M134" s="73"/>
      <c r="N134" s="73"/>
      <c r="O134" s="73"/>
      <c r="P134" s="73"/>
      <c r="Q134" s="73"/>
      <c r="R134" s="73"/>
    </row>
    <row r="135" spans="1:19" hidden="1">
      <c r="A135" s="70"/>
      <c r="B135" s="86"/>
      <c r="C135" s="91" t="s">
        <v>94</v>
      </c>
      <c r="D135" s="95">
        <f>DSUM($J$6:$M$106,1,C134:C135)</f>
        <v>0</v>
      </c>
      <c r="E135" s="89">
        <v>0</v>
      </c>
      <c r="F135" s="181">
        <f>DSUM($I$6:$M$106,1,C134:C135)</f>
        <v>0</v>
      </c>
      <c r="G135" s="70"/>
      <c r="H135" s="70"/>
      <c r="I135" s="70"/>
      <c r="J135" s="73"/>
      <c r="K135" s="73"/>
      <c r="L135" s="73"/>
      <c r="M135" s="73"/>
      <c r="N135" s="73"/>
      <c r="O135" s="73"/>
      <c r="P135" s="73"/>
      <c r="Q135" s="73"/>
      <c r="R135" s="73"/>
    </row>
    <row r="136" spans="1:19">
      <c r="A136" s="70"/>
      <c r="B136" s="182" t="s">
        <v>95</v>
      </c>
      <c r="C136" s="183"/>
      <c r="D136" s="184">
        <f>SUM(D120:D135)</f>
        <v>236</v>
      </c>
      <c r="E136" s="185">
        <f>SUM(E120:E135)</f>
        <v>300</v>
      </c>
      <c r="F136" s="96">
        <f>SUM(F120:F135)</f>
        <v>37</v>
      </c>
      <c r="G136" s="70"/>
      <c r="H136" s="70"/>
      <c r="I136" s="70"/>
      <c r="J136" s="73"/>
      <c r="K136" s="73"/>
      <c r="L136" s="73"/>
      <c r="M136" s="73"/>
      <c r="N136" s="73"/>
      <c r="O136" s="73"/>
      <c r="P136" s="73"/>
      <c r="Q136" s="73"/>
      <c r="R136" s="73"/>
    </row>
    <row r="137" spans="1:19">
      <c r="A137" s="70"/>
      <c r="B137" s="186" t="s">
        <v>113</v>
      </c>
      <c r="C137" s="187"/>
      <c r="D137" s="188"/>
      <c r="E137" s="188"/>
      <c r="F137" s="97">
        <v>36</v>
      </c>
      <c r="G137" s="70"/>
      <c r="H137" s="70"/>
      <c r="I137" s="70"/>
      <c r="J137" s="73"/>
      <c r="K137" s="73"/>
      <c r="L137" s="73"/>
      <c r="M137" s="73"/>
      <c r="N137" s="73"/>
      <c r="O137" s="73"/>
      <c r="P137" s="73"/>
      <c r="Q137" s="73"/>
      <c r="R137" s="73"/>
    </row>
    <row r="138" spans="1:19">
      <c r="A138" s="41"/>
      <c r="B138" s="71"/>
      <c r="C138" s="41"/>
      <c r="D138" s="41"/>
      <c r="E138" s="41"/>
      <c r="F138" s="41"/>
      <c r="G138" s="41"/>
      <c r="H138" s="41"/>
      <c r="I138" s="41"/>
      <c r="J138" s="98"/>
      <c r="K138" s="41"/>
      <c r="L138" s="41"/>
      <c r="M138" s="41"/>
      <c r="N138" s="41"/>
      <c r="O138" s="41"/>
      <c r="P138" s="41"/>
      <c r="Q138" s="41"/>
      <c r="R138" s="41"/>
    </row>
    <row r="139" spans="1:19">
      <c r="A139" s="41"/>
      <c r="B139" s="320" t="s">
        <v>96</v>
      </c>
      <c r="C139" s="320"/>
      <c r="D139" s="320"/>
      <c r="E139" s="320"/>
      <c r="F139" s="320"/>
      <c r="G139" s="320"/>
      <c r="H139" s="320"/>
      <c r="I139" s="320"/>
      <c r="J139" s="320"/>
      <c r="K139" s="320"/>
      <c r="L139" s="320"/>
      <c r="M139" s="320"/>
      <c r="N139" s="42"/>
      <c r="O139" s="42"/>
      <c r="P139" s="42"/>
      <c r="Q139" s="42"/>
      <c r="R139" s="42"/>
    </row>
    <row r="140" spans="1:19">
      <c r="A140" s="41"/>
      <c r="B140" s="71"/>
      <c r="C140" s="41"/>
      <c r="D140" s="41"/>
      <c r="E140" s="41"/>
      <c r="F140" s="41"/>
      <c r="G140" s="41"/>
      <c r="H140" s="41"/>
      <c r="I140" s="41"/>
      <c r="J140" s="98"/>
      <c r="K140" s="73"/>
      <c r="L140" s="73"/>
      <c r="M140" s="41"/>
      <c r="N140" s="41"/>
      <c r="O140" s="41"/>
      <c r="P140" s="41"/>
      <c r="Q140" s="41"/>
      <c r="R140" s="41"/>
    </row>
    <row r="141" spans="1:19">
      <c r="A141" s="41"/>
      <c r="B141" s="99"/>
      <c r="C141" s="100"/>
      <c r="D141" s="295" t="s">
        <v>97</v>
      </c>
      <c r="E141" s="189" t="s">
        <v>10</v>
      </c>
      <c r="F141" s="41"/>
      <c r="G141" s="70"/>
      <c r="H141" s="70"/>
      <c r="I141" s="41"/>
      <c r="J141" s="41"/>
      <c r="K141" s="73"/>
      <c r="L141" s="73"/>
      <c r="M141" s="41"/>
      <c r="N141" s="41"/>
      <c r="O141" s="41"/>
      <c r="P141" s="41"/>
      <c r="Q141" s="41"/>
      <c r="R141" s="41"/>
    </row>
    <row r="142" spans="1:19" hidden="1">
      <c r="A142" s="41"/>
      <c r="B142" s="101"/>
      <c r="C142" s="64" t="s">
        <v>13</v>
      </c>
      <c r="D142" s="190"/>
      <c r="E142" s="191"/>
      <c r="F142" s="41"/>
      <c r="G142" s="70"/>
      <c r="H142" s="70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102"/>
    </row>
    <row r="143" spans="1:19">
      <c r="A143" s="41"/>
      <c r="B143" s="82" t="s">
        <v>25</v>
      </c>
      <c r="C143" s="64" t="s">
        <v>26</v>
      </c>
      <c r="D143" s="192">
        <f>DSUM($J$6:$M$106,1,C142:C143)</f>
        <v>20</v>
      </c>
      <c r="E143" s="193">
        <f>DSUM($I$6:$M$106,1,C142:C143)</f>
        <v>3</v>
      </c>
      <c r="F143" s="41"/>
      <c r="G143" s="70"/>
      <c r="H143" s="70"/>
      <c r="I143" s="41"/>
      <c r="J143" s="41"/>
      <c r="K143" s="41"/>
      <c r="L143" s="41"/>
      <c r="M143" s="41"/>
      <c r="N143" s="41"/>
      <c r="O143" s="41"/>
      <c r="P143" s="41"/>
      <c r="Q143" s="41"/>
      <c r="R143" s="41"/>
    </row>
    <row r="144" spans="1:19" hidden="1">
      <c r="A144" s="41"/>
      <c r="B144" s="90"/>
      <c r="C144" s="103" t="s">
        <v>13</v>
      </c>
      <c r="D144" s="194"/>
      <c r="E144" s="195"/>
      <c r="F144" s="41"/>
      <c r="G144" s="70"/>
      <c r="H144" s="70"/>
      <c r="I144" s="41"/>
      <c r="J144" s="41"/>
      <c r="K144" s="41"/>
      <c r="L144" s="41"/>
      <c r="M144" s="41"/>
      <c r="N144" s="41"/>
      <c r="O144" s="41"/>
      <c r="P144" s="41"/>
      <c r="Q144" s="41"/>
      <c r="R144" s="41"/>
    </row>
    <row r="145" spans="1:18">
      <c r="A145" s="41"/>
      <c r="B145" s="90" t="s">
        <v>60</v>
      </c>
      <c r="C145" s="103" t="s">
        <v>61</v>
      </c>
      <c r="D145" s="194">
        <f>DSUM($J$6:$M$106,1,C144:C145)</f>
        <v>30</v>
      </c>
      <c r="E145" s="195">
        <f>DSUM($I$6:$M$106,1,C144:C145)</f>
        <v>4</v>
      </c>
      <c r="F145" s="41"/>
      <c r="G145" s="70"/>
      <c r="H145" s="70"/>
      <c r="I145" s="41"/>
      <c r="J145" s="41"/>
      <c r="K145" s="41"/>
      <c r="L145" s="41"/>
      <c r="M145" s="41"/>
      <c r="N145" s="41"/>
      <c r="O145" s="41"/>
      <c r="P145" s="41"/>
      <c r="Q145" s="41"/>
      <c r="R145" s="41"/>
    </row>
    <row r="146" spans="1:18" hidden="1">
      <c r="A146" s="41"/>
      <c r="B146" s="82"/>
      <c r="C146" s="64" t="s">
        <v>13</v>
      </c>
      <c r="D146" s="194"/>
      <c r="E146" s="195"/>
      <c r="F146" s="41"/>
      <c r="G146" s="70"/>
      <c r="H146" s="70"/>
      <c r="I146" s="41"/>
      <c r="J146" s="41"/>
      <c r="K146" s="41"/>
      <c r="L146" s="41"/>
      <c r="M146" s="41"/>
      <c r="N146" s="41"/>
      <c r="O146" s="41"/>
      <c r="P146" s="41"/>
      <c r="Q146" s="41"/>
      <c r="R146" s="41"/>
    </row>
    <row r="147" spans="1:18">
      <c r="A147" s="41"/>
      <c r="B147" s="82" t="s">
        <v>64</v>
      </c>
      <c r="C147" s="64" t="s">
        <v>65</v>
      </c>
      <c r="D147" s="194">
        <f>DSUM($J$6:$M$106,1,C146:C147)</f>
        <v>20</v>
      </c>
      <c r="E147" s="195">
        <f>DSUM($I$6:$M$106,1,C146:C147)</f>
        <v>2</v>
      </c>
      <c r="F147" s="41"/>
      <c r="G147" s="70"/>
      <c r="H147" s="70"/>
      <c r="I147" s="41"/>
      <c r="J147" s="41"/>
      <c r="K147" s="41"/>
      <c r="L147" s="41"/>
      <c r="M147" s="41"/>
      <c r="N147" s="41"/>
      <c r="O147" s="41"/>
      <c r="P147" s="41"/>
      <c r="Q147" s="41"/>
      <c r="R147" s="41"/>
    </row>
    <row r="148" spans="1:18" hidden="1">
      <c r="A148" s="41"/>
      <c r="B148" s="90"/>
      <c r="C148" s="103" t="s">
        <v>13</v>
      </c>
      <c r="D148" s="194"/>
      <c r="E148" s="195"/>
      <c r="F148" s="41"/>
      <c r="G148" s="70"/>
      <c r="H148" s="70"/>
      <c r="I148" s="41"/>
      <c r="J148" s="41"/>
      <c r="K148" s="41"/>
      <c r="L148" s="41"/>
      <c r="M148" s="41"/>
      <c r="N148" s="41"/>
      <c r="O148" s="41"/>
      <c r="P148" s="41"/>
      <c r="Q148" s="41"/>
      <c r="R148" s="41"/>
    </row>
    <row r="149" spans="1:18">
      <c r="A149" s="41"/>
      <c r="B149" s="90" t="s">
        <v>67</v>
      </c>
      <c r="C149" s="103" t="s">
        <v>68</v>
      </c>
      <c r="D149" s="194">
        <f>DSUM($J$6:$M$106,1,C148:C149)</f>
        <v>30</v>
      </c>
      <c r="E149" s="195">
        <f>DSUM($I$6:$M$106,1,C148:C149)</f>
        <v>4</v>
      </c>
      <c r="F149" s="41"/>
      <c r="G149" s="70"/>
      <c r="H149" s="70"/>
      <c r="I149" s="41"/>
      <c r="J149" s="41"/>
      <c r="K149" s="41"/>
      <c r="L149" s="41"/>
      <c r="M149" s="41"/>
      <c r="N149" s="41"/>
      <c r="O149" s="41"/>
      <c r="P149" s="41"/>
      <c r="Q149" s="41"/>
      <c r="R149" s="41"/>
    </row>
    <row r="150" spans="1:18" hidden="1">
      <c r="A150" s="41"/>
      <c r="B150" s="82"/>
      <c r="C150" s="64" t="s">
        <v>13</v>
      </c>
      <c r="D150" s="194"/>
      <c r="E150" s="195"/>
      <c r="F150" s="41"/>
      <c r="G150" s="70"/>
      <c r="H150" s="70"/>
      <c r="I150" s="41"/>
      <c r="J150" s="41"/>
      <c r="K150" s="41"/>
      <c r="L150" s="41"/>
      <c r="M150" s="41"/>
      <c r="N150" s="41"/>
      <c r="O150" s="41"/>
      <c r="P150" s="41"/>
      <c r="Q150" s="41"/>
      <c r="R150" s="41"/>
    </row>
    <row r="151" spans="1:18">
      <c r="A151" s="41"/>
      <c r="B151" s="82" t="s">
        <v>44</v>
      </c>
      <c r="C151" s="64" t="s">
        <v>45</v>
      </c>
      <c r="D151" s="194">
        <f>DSUM($J$6:$M$106,1,C150:C151)</f>
        <v>80</v>
      </c>
      <c r="E151" s="195">
        <f>DSUM($I$6:$M$106,1,C150:C151)</f>
        <v>10</v>
      </c>
      <c r="F151" s="41"/>
      <c r="G151" s="70"/>
      <c r="H151" s="70"/>
      <c r="I151" s="41"/>
      <c r="J151" s="41"/>
      <c r="K151" s="41"/>
      <c r="L151" s="41"/>
      <c r="M151" s="41"/>
      <c r="N151" s="41"/>
      <c r="O151" s="41"/>
      <c r="P151" s="41"/>
      <c r="Q151" s="41"/>
      <c r="R151" s="41"/>
    </row>
    <row r="152" spans="1:18" hidden="1">
      <c r="A152" s="41"/>
      <c r="B152" s="90"/>
      <c r="C152" s="103" t="s">
        <v>13</v>
      </c>
      <c r="D152" s="194"/>
      <c r="E152" s="195"/>
      <c r="F152" s="41"/>
      <c r="G152" s="70"/>
      <c r="H152" s="70"/>
      <c r="I152" s="41"/>
      <c r="J152" s="41"/>
      <c r="K152" s="41"/>
      <c r="L152" s="41"/>
      <c r="M152" s="41"/>
      <c r="N152" s="41"/>
      <c r="O152" s="41"/>
      <c r="P152" s="41"/>
      <c r="Q152" s="41"/>
      <c r="R152" s="41"/>
    </row>
    <row r="153" spans="1:18">
      <c r="A153" s="41"/>
      <c r="B153" s="90" t="s">
        <v>50</v>
      </c>
      <c r="C153" s="103" t="s">
        <v>52</v>
      </c>
      <c r="D153" s="194">
        <f>DSUM($J$6:$M$106,1,C152:C153)</f>
        <v>34</v>
      </c>
      <c r="E153" s="195">
        <f>DSUM($I$6:$M$106,1,C152:C153)</f>
        <v>5</v>
      </c>
      <c r="F153" s="41"/>
      <c r="G153" s="70"/>
      <c r="H153" s="70"/>
      <c r="I153" s="41"/>
      <c r="J153" s="41"/>
      <c r="K153" s="41"/>
      <c r="L153" s="41"/>
      <c r="M153" s="41"/>
      <c r="N153" s="41"/>
      <c r="O153" s="41"/>
      <c r="P153" s="41"/>
      <c r="Q153" s="41"/>
      <c r="R153" s="41"/>
    </row>
    <row r="154" spans="1:18" hidden="1">
      <c r="A154" s="41"/>
      <c r="B154" s="82"/>
      <c r="C154" s="64" t="s">
        <v>13</v>
      </c>
      <c r="D154" s="194"/>
      <c r="E154" s="195"/>
      <c r="F154" s="41"/>
      <c r="G154" s="70"/>
      <c r="H154" s="70"/>
      <c r="I154" s="41"/>
      <c r="J154" s="41"/>
      <c r="K154" s="41"/>
      <c r="L154" s="41"/>
      <c r="M154" s="41"/>
      <c r="N154" s="41"/>
      <c r="O154" s="41"/>
      <c r="P154" s="41"/>
      <c r="Q154" s="41"/>
      <c r="R154" s="41"/>
    </row>
    <row r="155" spans="1:18">
      <c r="A155" s="41"/>
      <c r="B155" s="82" t="s">
        <v>58</v>
      </c>
      <c r="C155" s="64" t="s">
        <v>59</v>
      </c>
      <c r="D155" s="194">
        <f>DSUM($J$6:$M$106,1,C154:C155)</f>
        <v>32</v>
      </c>
      <c r="E155" s="195">
        <f>DSUM($I$6:$M$106,1,C154:C155)</f>
        <v>4</v>
      </c>
      <c r="F155" s="41"/>
      <c r="G155" s="70"/>
      <c r="H155" s="70"/>
      <c r="I155" s="41"/>
      <c r="J155" s="41"/>
      <c r="K155" s="41"/>
      <c r="L155" s="41"/>
      <c r="M155" s="41"/>
      <c r="N155" s="41"/>
      <c r="O155" s="41"/>
      <c r="P155" s="41"/>
      <c r="Q155" s="41"/>
      <c r="R155" s="41"/>
    </row>
    <row r="156" spans="1:18" hidden="1">
      <c r="A156" s="41"/>
      <c r="B156" s="90"/>
      <c r="C156" s="103" t="s">
        <v>13</v>
      </c>
      <c r="D156" s="194"/>
      <c r="E156" s="195"/>
      <c r="F156" s="41"/>
      <c r="G156" s="70"/>
      <c r="H156" s="70"/>
      <c r="I156" s="41"/>
      <c r="J156" s="41"/>
      <c r="K156" s="41"/>
      <c r="L156" s="41"/>
      <c r="M156" s="41"/>
      <c r="N156" s="41"/>
      <c r="O156" s="41"/>
      <c r="P156" s="41"/>
      <c r="Q156" s="41"/>
      <c r="R156" s="41"/>
    </row>
    <row r="157" spans="1:18">
      <c r="A157" s="41"/>
      <c r="B157" s="90" t="s">
        <v>48</v>
      </c>
      <c r="C157" s="103" t="s">
        <v>49</v>
      </c>
      <c r="D157" s="194">
        <f>DSUM($J$6:$M$106,1,C156:C157)</f>
        <v>58</v>
      </c>
      <c r="E157" s="195">
        <f>DSUM($I$6:$M$106,1,C156:C157)</f>
        <v>8</v>
      </c>
      <c r="F157" s="41"/>
      <c r="G157" s="70"/>
      <c r="H157" s="70"/>
      <c r="I157" s="41"/>
      <c r="J157" s="41"/>
      <c r="K157" s="41"/>
      <c r="L157" s="41"/>
      <c r="M157" s="41"/>
      <c r="N157" s="41"/>
      <c r="O157" s="41"/>
      <c r="P157" s="41"/>
      <c r="Q157" s="41"/>
      <c r="R157" s="41"/>
    </row>
    <row r="158" spans="1:18" hidden="1">
      <c r="A158" s="41"/>
      <c r="B158" s="82"/>
      <c r="C158" s="64" t="s">
        <v>13</v>
      </c>
      <c r="D158" s="194"/>
      <c r="E158" s="195"/>
      <c r="F158" s="41"/>
      <c r="G158" s="70"/>
      <c r="H158" s="70"/>
      <c r="I158" s="41"/>
      <c r="J158" s="41"/>
      <c r="K158" s="41"/>
      <c r="L158" s="41"/>
      <c r="M158" s="41"/>
      <c r="N158" s="41"/>
      <c r="O158" s="41"/>
      <c r="P158" s="41"/>
      <c r="Q158" s="41"/>
      <c r="R158" s="41"/>
    </row>
    <row r="159" spans="1:18">
      <c r="A159" s="41"/>
      <c r="B159" s="82" t="s">
        <v>73</v>
      </c>
      <c r="C159" s="64" t="s">
        <v>74</v>
      </c>
      <c r="D159" s="194">
        <f>DSUM($J$6:$M$106,1,C158:C159)</f>
        <v>30</v>
      </c>
      <c r="E159" s="195">
        <f>DSUM($I$6:$M$106,1,C158:C159)</f>
        <v>4</v>
      </c>
      <c r="F159" s="41"/>
      <c r="G159" s="70"/>
      <c r="H159" s="70"/>
      <c r="I159" s="41"/>
      <c r="J159" s="41"/>
      <c r="K159" s="41"/>
      <c r="L159" s="41"/>
      <c r="M159" s="41"/>
      <c r="N159" s="41"/>
      <c r="O159" s="41"/>
      <c r="P159" s="41"/>
      <c r="Q159" s="41"/>
      <c r="R159" s="41"/>
    </row>
    <row r="160" spans="1:18" hidden="1">
      <c r="A160" s="41"/>
      <c r="B160" s="90"/>
      <c r="C160" s="103" t="s">
        <v>13</v>
      </c>
      <c r="D160" s="194"/>
      <c r="E160" s="195"/>
      <c r="F160" s="41"/>
      <c r="G160" s="70"/>
      <c r="H160" s="70"/>
      <c r="I160" s="41"/>
      <c r="J160" s="41"/>
      <c r="K160" s="41"/>
      <c r="L160" s="41"/>
      <c r="M160" s="41"/>
      <c r="N160" s="41"/>
      <c r="O160" s="41"/>
      <c r="P160" s="41"/>
      <c r="Q160" s="41"/>
      <c r="R160" s="41"/>
    </row>
    <row r="161" spans="1:18">
      <c r="A161" s="41"/>
      <c r="B161" s="90" t="s">
        <v>75</v>
      </c>
      <c r="C161" s="103" t="s">
        <v>76</v>
      </c>
      <c r="D161" s="194">
        <f>DSUM($J$6:$M$106,1,C160:C161)</f>
        <v>20</v>
      </c>
      <c r="E161" s="195">
        <f>DSUM($I$6:$M$106,1,C160:C161)</f>
        <v>3</v>
      </c>
      <c r="F161" s="41"/>
      <c r="G161" s="70"/>
      <c r="H161" s="70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2" spans="1:18" hidden="1">
      <c r="A162" s="41"/>
      <c r="B162" s="82"/>
      <c r="C162" s="64" t="s">
        <v>13</v>
      </c>
      <c r="D162" s="104"/>
      <c r="E162" s="105"/>
      <c r="F162" s="41"/>
      <c r="G162" s="70"/>
      <c r="H162" s="70"/>
      <c r="I162" s="41"/>
      <c r="J162" s="41"/>
      <c r="K162" s="41"/>
      <c r="L162" s="41"/>
      <c r="M162" s="41"/>
      <c r="N162" s="41"/>
      <c r="O162" s="41"/>
      <c r="P162" s="41"/>
      <c r="Q162" s="41"/>
      <c r="R162" s="41"/>
    </row>
    <row r="163" spans="1:18" hidden="1">
      <c r="A163" s="41"/>
      <c r="B163" s="82"/>
      <c r="C163" s="64" t="s">
        <v>94</v>
      </c>
      <c r="D163" s="104">
        <f>DSUM($J$6:$M$106,1,C162:C163)</f>
        <v>0</v>
      </c>
      <c r="E163" s="105">
        <f>DSUM($I$6:$M$106,1,C162:C163)</f>
        <v>0</v>
      </c>
      <c r="F163" s="41"/>
      <c r="G163" s="70"/>
      <c r="H163" s="70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4" spans="1:18" hidden="1">
      <c r="A164" s="41"/>
      <c r="B164" s="90"/>
      <c r="C164" s="103" t="s">
        <v>13</v>
      </c>
      <c r="D164" s="104"/>
      <c r="E164" s="105"/>
      <c r="F164" s="41"/>
      <c r="G164" s="70"/>
      <c r="H164" s="70"/>
      <c r="I164" s="41"/>
      <c r="J164" s="41"/>
      <c r="K164" s="41"/>
      <c r="L164" s="41"/>
      <c r="M164" s="41"/>
      <c r="N164" s="41"/>
      <c r="O164" s="41"/>
      <c r="P164" s="41"/>
      <c r="Q164" s="41"/>
      <c r="R164" s="41"/>
    </row>
    <row r="165" spans="1:18" hidden="1">
      <c r="A165" s="41"/>
      <c r="B165" s="90"/>
      <c r="C165" s="103" t="s">
        <v>94</v>
      </c>
      <c r="D165" s="104">
        <v>0</v>
      </c>
      <c r="E165" s="105">
        <v>0</v>
      </c>
      <c r="F165" s="41"/>
      <c r="G165" s="70"/>
      <c r="H165" s="70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6" spans="1:18" hidden="1">
      <c r="A166" s="41"/>
      <c r="B166" s="82"/>
      <c r="C166" s="64" t="s">
        <v>13</v>
      </c>
      <c r="D166" s="104"/>
      <c r="E166" s="105"/>
      <c r="F166" s="41"/>
      <c r="G166" s="70"/>
      <c r="H166" s="70"/>
      <c r="I166" s="41"/>
      <c r="J166" s="41"/>
      <c r="K166" s="41"/>
      <c r="L166" s="41"/>
      <c r="M166" s="41"/>
      <c r="N166" s="41"/>
      <c r="O166" s="41"/>
      <c r="P166" s="41"/>
      <c r="Q166" s="41"/>
      <c r="R166" s="41"/>
    </row>
    <row r="167" spans="1:18" hidden="1">
      <c r="A167" s="41"/>
      <c r="B167" s="82"/>
      <c r="C167" s="64" t="s">
        <v>94</v>
      </c>
      <c r="D167" s="104">
        <f>DSUM($J$6:$M$106,1,C166:C167)</f>
        <v>0</v>
      </c>
      <c r="E167" s="105">
        <f>DSUM($I$6:$M$106,1,C166:C167)</f>
        <v>0</v>
      </c>
      <c r="F167" s="41"/>
      <c r="G167" s="70"/>
      <c r="H167" s="70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68" spans="1:18" hidden="1">
      <c r="A168" s="41"/>
      <c r="B168" s="90"/>
      <c r="C168" s="103" t="s">
        <v>13</v>
      </c>
      <c r="D168" s="104"/>
      <c r="E168" s="105"/>
      <c r="F168" s="41"/>
      <c r="G168" s="70"/>
      <c r="H168" s="70"/>
      <c r="I168" s="41"/>
      <c r="J168" s="41"/>
      <c r="K168" s="41"/>
      <c r="L168" s="41"/>
      <c r="M168" s="41"/>
      <c r="N168" s="41"/>
      <c r="O168" s="41"/>
      <c r="P168" s="41"/>
      <c r="Q168" s="41"/>
      <c r="R168" s="41"/>
    </row>
    <row r="169" spans="1:18" hidden="1">
      <c r="A169" s="41"/>
      <c r="B169" s="90"/>
      <c r="C169" s="103" t="s">
        <v>94</v>
      </c>
      <c r="D169" s="104">
        <f>DSUM($J$6:$M$106,1,C168:C169)</f>
        <v>0</v>
      </c>
      <c r="E169" s="105">
        <f>DSUM($I$6:$M$106,1,C168:C169)</f>
        <v>0</v>
      </c>
      <c r="F169" s="41"/>
      <c r="G169" s="70"/>
      <c r="H169" s="70"/>
      <c r="I169" s="41"/>
      <c r="J169" s="41"/>
      <c r="K169" s="41"/>
      <c r="L169" s="41"/>
      <c r="M169" s="41"/>
      <c r="N169" s="41"/>
      <c r="O169" s="41"/>
      <c r="P169" s="41"/>
      <c r="Q169" s="41"/>
      <c r="R169" s="41"/>
    </row>
    <row r="170" spans="1:18" hidden="1">
      <c r="A170" s="41"/>
      <c r="B170" s="82"/>
      <c r="C170" s="64" t="s">
        <v>13</v>
      </c>
      <c r="D170" s="106"/>
      <c r="E170" s="107"/>
      <c r="F170" s="41"/>
      <c r="G170" s="70"/>
      <c r="H170" s="70"/>
      <c r="I170" s="41"/>
      <c r="J170" s="41"/>
      <c r="K170" s="41"/>
      <c r="L170" s="41"/>
      <c r="M170" s="41"/>
      <c r="N170" s="41"/>
      <c r="O170" s="41"/>
      <c r="P170" s="41"/>
      <c r="Q170" s="41"/>
      <c r="R170" s="41"/>
    </row>
    <row r="171" spans="1:18" hidden="1">
      <c r="A171" s="41"/>
      <c r="B171" s="82"/>
      <c r="C171" s="64" t="s">
        <v>94</v>
      </c>
      <c r="D171" s="108">
        <f>DSUM($J$6:$M$106,1,C170:C171)</f>
        <v>0</v>
      </c>
      <c r="E171" s="109">
        <f>DSUM($I$6:$M$106,1,C170:C171)</f>
        <v>0</v>
      </c>
      <c r="F171" s="41"/>
      <c r="G171" s="70"/>
      <c r="H171" s="70"/>
      <c r="I171" s="41"/>
      <c r="J171" s="41"/>
      <c r="K171" s="41"/>
      <c r="L171" s="41"/>
      <c r="M171" s="41"/>
      <c r="N171" s="41"/>
      <c r="O171" s="41"/>
      <c r="P171" s="41"/>
      <c r="Q171" s="41"/>
      <c r="R171" s="41"/>
    </row>
    <row r="172" spans="1:18">
      <c r="A172" s="41"/>
      <c r="B172" s="182" t="s">
        <v>95</v>
      </c>
      <c r="C172" s="196"/>
      <c r="D172" s="110">
        <f>SUM(D142:D165)</f>
        <v>354</v>
      </c>
      <c r="E172" s="111">
        <f>SUM(E142:E165)</f>
        <v>47</v>
      </c>
      <c r="F172" s="41"/>
      <c r="G172" s="70"/>
      <c r="H172" s="70"/>
      <c r="I172" s="41"/>
      <c r="J172" s="41"/>
      <c r="K172" s="41"/>
      <c r="L172" s="41"/>
      <c r="M172" s="41"/>
      <c r="N172" s="41"/>
      <c r="O172" s="41"/>
      <c r="P172" s="41"/>
      <c r="Q172" s="41"/>
      <c r="R172" s="41"/>
    </row>
    <row r="173" spans="1:18">
      <c r="A173" s="41"/>
      <c r="B173" s="186" t="s">
        <v>114</v>
      </c>
      <c r="C173" s="173"/>
      <c r="D173" s="112">
        <v>300</v>
      </c>
      <c r="E173" s="113">
        <v>36</v>
      </c>
      <c r="F173" s="41"/>
      <c r="G173" s="114"/>
      <c r="H173" s="114"/>
      <c r="I173" s="41"/>
      <c r="J173" s="41"/>
      <c r="K173" s="41"/>
      <c r="L173" s="41"/>
      <c r="M173" s="41"/>
      <c r="N173" s="41"/>
      <c r="O173" s="41"/>
      <c r="P173" s="41"/>
      <c r="Q173" s="41"/>
      <c r="R173" s="41"/>
    </row>
    <row r="174" spans="1:18">
      <c r="A174" s="41"/>
      <c r="B174" s="7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</row>
    <row r="175" spans="1:18">
      <c r="A175" s="41"/>
      <c r="B175" s="320" t="s">
        <v>98</v>
      </c>
      <c r="C175" s="320"/>
      <c r="D175" s="320"/>
      <c r="E175" s="320"/>
      <c r="F175" s="320"/>
      <c r="G175" s="320"/>
      <c r="H175" s="320"/>
      <c r="I175" s="320"/>
      <c r="J175" s="320"/>
      <c r="K175" s="320"/>
      <c r="L175" s="320"/>
      <c r="M175" s="41"/>
      <c r="N175" s="41"/>
      <c r="O175" s="41"/>
      <c r="P175" s="41"/>
      <c r="Q175" s="41"/>
      <c r="R175" s="41"/>
    </row>
    <row r="176" spans="1:18">
      <c r="A176" s="41"/>
      <c r="B176" s="7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</row>
    <row r="177" spans="1:18">
      <c r="A177" s="41"/>
      <c r="B177" s="74"/>
      <c r="C177" s="115"/>
      <c r="D177" s="316" t="s">
        <v>99</v>
      </c>
      <c r="E177" s="316"/>
      <c r="F177" s="317" t="s">
        <v>100</v>
      </c>
      <c r="G177" s="317"/>
      <c r="H177" s="318" t="s">
        <v>101</v>
      </c>
      <c r="I177" s="318"/>
      <c r="J177" s="318"/>
      <c r="K177" s="318"/>
      <c r="L177" s="318"/>
      <c r="M177" s="41"/>
      <c r="N177" s="41"/>
      <c r="O177" s="41"/>
      <c r="P177" s="41"/>
      <c r="Q177" s="41"/>
      <c r="R177" s="41"/>
    </row>
    <row r="178" spans="1:18">
      <c r="A178" s="41"/>
      <c r="B178" s="116"/>
      <c r="C178" s="117"/>
      <c r="D178" s="197" t="s">
        <v>97</v>
      </c>
      <c r="E178" s="198" t="s">
        <v>10</v>
      </c>
      <c r="F178" s="199" t="s">
        <v>97</v>
      </c>
      <c r="G178" s="200" t="s">
        <v>10</v>
      </c>
      <c r="H178" s="188"/>
      <c r="I178" s="188"/>
      <c r="J178" s="188"/>
      <c r="K178" s="188"/>
      <c r="L178" s="201"/>
      <c r="M178" s="41"/>
      <c r="N178" s="41"/>
      <c r="O178" s="41"/>
      <c r="P178" s="41"/>
      <c r="Q178" s="41"/>
      <c r="R178" s="41"/>
    </row>
    <row r="179" spans="1:18" hidden="1">
      <c r="A179" s="41"/>
      <c r="B179" s="118"/>
      <c r="C179" s="119" t="s">
        <v>14</v>
      </c>
      <c r="D179" s="120"/>
      <c r="E179" s="120"/>
      <c r="F179" s="120"/>
      <c r="G179" s="120"/>
      <c r="H179" s="120"/>
      <c r="I179" s="120"/>
      <c r="J179" s="120"/>
      <c r="K179" s="120"/>
      <c r="L179" s="121"/>
      <c r="M179" s="41"/>
      <c r="N179" s="41"/>
      <c r="O179" s="41"/>
      <c r="P179" s="41"/>
      <c r="Q179" s="41"/>
      <c r="R179" s="41"/>
    </row>
    <row r="180" spans="1:18" hidden="1">
      <c r="A180" s="41"/>
      <c r="B180" s="204" t="s">
        <v>102</v>
      </c>
      <c r="C180" s="122" t="s">
        <v>43</v>
      </c>
      <c r="D180" s="123">
        <f>DSUM($J$6:$M$106,1,C179:C180)</f>
        <v>0</v>
      </c>
      <c r="E180" s="124">
        <f>DSUM($I$6:$M$106,1,C179:C180)</f>
        <v>0</v>
      </c>
      <c r="F180" s="125">
        <v>60</v>
      </c>
      <c r="G180" s="126">
        <v>3</v>
      </c>
      <c r="H180" s="127" t="s">
        <v>103</v>
      </c>
      <c r="I180" s="128"/>
      <c r="J180" s="128"/>
      <c r="K180" s="128"/>
      <c r="L180" s="129"/>
      <c r="M180" s="41"/>
      <c r="N180" s="41"/>
      <c r="O180" s="41"/>
      <c r="P180" s="41"/>
      <c r="Q180" s="41"/>
      <c r="R180" s="41"/>
    </row>
    <row r="181" spans="1:18">
      <c r="A181" s="41"/>
      <c r="B181" s="205"/>
      <c r="C181" s="119" t="s">
        <v>14</v>
      </c>
      <c r="D181" s="120"/>
      <c r="E181" s="120"/>
      <c r="F181" s="120"/>
      <c r="G181" s="120"/>
      <c r="H181" s="120"/>
      <c r="I181" s="120"/>
      <c r="J181" s="120"/>
      <c r="K181" s="120"/>
      <c r="L181" s="121"/>
      <c r="M181" s="41"/>
      <c r="N181" s="41"/>
      <c r="O181" s="41"/>
      <c r="P181" s="41"/>
      <c r="Q181" s="41"/>
      <c r="R181" s="41"/>
    </row>
    <row r="182" spans="1:18">
      <c r="A182" s="41"/>
      <c r="B182" s="206" t="s">
        <v>111</v>
      </c>
      <c r="C182" s="122" t="s">
        <v>28</v>
      </c>
      <c r="D182" s="123">
        <f>DSUM($J$6:$M$106,1,C181:C182)</f>
        <v>120</v>
      </c>
      <c r="E182" s="124">
        <f>DSUM($I$6:$M$106,1,C181:C182)</f>
        <v>5</v>
      </c>
      <c r="F182" s="125">
        <v>120</v>
      </c>
      <c r="G182" s="126">
        <v>5</v>
      </c>
      <c r="H182" s="128"/>
      <c r="I182" s="128"/>
      <c r="J182" s="128"/>
      <c r="K182" s="128"/>
      <c r="L182" s="129"/>
      <c r="M182" s="41"/>
      <c r="N182" s="41"/>
      <c r="O182" s="41"/>
      <c r="P182" s="41"/>
      <c r="Q182" s="41"/>
      <c r="R182" s="41"/>
    </row>
    <row r="183" spans="1:18" hidden="1">
      <c r="A183" s="41"/>
      <c r="B183" s="205"/>
      <c r="C183" s="120"/>
      <c r="D183" s="120"/>
      <c r="E183" s="120"/>
      <c r="F183" s="120"/>
      <c r="G183" s="120"/>
      <c r="H183" s="130"/>
      <c r="I183" s="130"/>
      <c r="J183" s="130"/>
      <c r="K183" s="130"/>
      <c r="L183" s="131"/>
      <c r="M183" s="41"/>
      <c r="N183" s="41"/>
      <c r="O183" s="41"/>
      <c r="P183" s="41"/>
      <c r="Q183" s="41"/>
      <c r="R183" s="41"/>
    </row>
    <row r="184" spans="1:18">
      <c r="A184" s="41"/>
      <c r="B184" s="206" t="s">
        <v>117</v>
      </c>
      <c r="C184" s="120"/>
      <c r="D184" s="120"/>
      <c r="E184" s="124">
        <f>O20+O36+O48+O64+O77+O93+O106</f>
        <v>94</v>
      </c>
      <c r="F184" s="120"/>
      <c r="G184" s="290">
        <f>210*0.4475</f>
        <v>93.975000000000009</v>
      </c>
      <c r="H184" s="132" t="s">
        <v>129</v>
      </c>
      <c r="I184" s="132"/>
      <c r="J184" s="132"/>
      <c r="K184" s="132"/>
      <c r="L184" s="133"/>
      <c r="M184" s="41"/>
      <c r="N184" s="41"/>
      <c r="O184" s="41"/>
      <c r="P184" s="41"/>
      <c r="Q184" s="41"/>
      <c r="R184" s="41"/>
    </row>
    <row r="185" spans="1:18" hidden="1">
      <c r="A185" s="41"/>
      <c r="B185" s="207"/>
      <c r="C185" s="119" t="s">
        <v>14</v>
      </c>
      <c r="D185" s="120"/>
      <c r="E185" s="120"/>
      <c r="F185" s="120"/>
      <c r="G185" s="120"/>
      <c r="H185" s="130"/>
      <c r="I185" s="130"/>
      <c r="J185" s="130"/>
      <c r="K185" s="130"/>
      <c r="L185" s="131"/>
      <c r="M185" s="41"/>
      <c r="N185" s="41"/>
      <c r="O185" s="41"/>
      <c r="P185" s="41"/>
      <c r="Q185" s="41"/>
      <c r="R185" s="41"/>
    </row>
    <row r="186" spans="1:18">
      <c r="A186" s="41"/>
      <c r="B186" s="206" t="s">
        <v>104</v>
      </c>
      <c r="C186" s="134" t="s">
        <v>31</v>
      </c>
      <c r="D186" s="135">
        <f>DSUM($J$6:$M$106,1,C185:C186)</f>
        <v>12</v>
      </c>
      <c r="E186" s="136">
        <f>DSUM($I$6:$M$106,1,C185:C186)</f>
        <v>0</v>
      </c>
      <c r="F186" s="137">
        <v>60</v>
      </c>
      <c r="G186" s="138">
        <v>0</v>
      </c>
      <c r="H186" s="139" t="s">
        <v>124</v>
      </c>
      <c r="I186" s="139"/>
      <c r="J186" s="139"/>
      <c r="K186" s="139"/>
      <c r="L186" s="140"/>
      <c r="M186" s="41"/>
      <c r="N186" s="41"/>
      <c r="O186" s="41"/>
      <c r="P186" s="41"/>
      <c r="Q186" s="41"/>
      <c r="R186" s="41"/>
    </row>
    <row r="187" spans="1:18" hidden="1">
      <c r="A187" s="41"/>
      <c r="B187" s="208"/>
      <c r="C187" s="103" t="s">
        <v>15</v>
      </c>
      <c r="D187" s="43"/>
      <c r="E187" s="43"/>
      <c r="F187" s="43"/>
      <c r="G187" s="43"/>
      <c r="H187" s="43"/>
      <c r="I187" s="43"/>
      <c r="J187" s="43"/>
      <c r="K187" s="43"/>
      <c r="L187" s="43"/>
      <c r="M187" s="41"/>
      <c r="N187" s="41"/>
      <c r="O187" s="41"/>
      <c r="P187" s="41"/>
      <c r="Q187" s="41"/>
      <c r="R187" s="41"/>
    </row>
    <row r="188" spans="1:18">
      <c r="A188" s="41"/>
      <c r="B188" s="209" t="s">
        <v>105</v>
      </c>
      <c r="C188" s="134" t="s">
        <v>29</v>
      </c>
      <c r="D188" s="135">
        <f>DSUM($J$6:$R$106,1,C187:C188)</f>
        <v>620</v>
      </c>
      <c r="E188" s="136">
        <f>DSUM($I$6:$R$106,1,C187:C188)</f>
        <v>66</v>
      </c>
      <c r="F188" s="202">
        <f>C111*0.3</f>
        <v>481.5</v>
      </c>
      <c r="G188" s="203">
        <f>210*0.3</f>
        <v>63</v>
      </c>
      <c r="H188" s="139" t="s">
        <v>106</v>
      </c>
      <c r="I188" s="139"/>
      <c r="J188" s="139"/>
      <c r="K188" s="139"/>
      <c r="L188" s="140"/>
      <c r="M188" s="41"/>
      <c r="N188" s="41"/>
      <c r="O188" s="41"/>
      <c r="P188" s="41"/>
      <c r="Q188" s="41"/>
      <c r="R188" s="41"/>
    </row>
    <row r="189" spans="1:18">
      <c r="B189" s="141"/>
      <c r="C189" s="142"/>
    </row>
    <row r="190" spans="1:18">
      <c r="B190" s="141"/>
      <c r="C190" s="142"/>
    </row>
    <row r="191" spans="1:18">
      <c r="B191" s="141"/>
      <c r="C191" s="142"/>
    </row>
    <row r="192" spans="1:18">
      <c r="B192" s="141"/>
      <c r="C192" s="142"/>
    </row>
    <row r="193" spans="2:3">
      <c r="B193" s="141"/>
      <c r="C193" s="142"/>
    </row>
    <row r="194" spans="2:3" hidden="1">
      <c r="B194" s="141"/>
      <c r="C194" s="142"/>
    </row>
    <row r="195" spans="2:3">
      <c r="B195" s="142"/>
      <c r="C195" s="142"/>
    </row>
    <row r="196" spans="2:3">
      <c r="B196" s="4"/>
      <c r="C196" s="55"/>
    </row>
    <row r="197" spans="2:3">
      <c r="B197" s="4"/>
      <c r="C197" s="55"/>
    </row>
  </sheetData>
  <mergeCells count="38">
    <mergeCell ref="D177:E177"/>
    <mergeCell ref="F177:G177"/>
    <mergeCell ref="H177:L177"/>
    <mergeCell ref="B109:M109"/>
    <mergeCell ref="B116:M116"/>
    <mergeCell ref="D118:E118"/>
    <mergeCell ref="B139:M139"/>
    <mergeCell ref="B175:L175"/>
    <mergeCell ref="P66:Q66"/>
    <mergeCell ref="K97:M97"/>
    <mergeCell ref="N97:O97"/>
    <mergeCell ref="P97:Q97"/>
    <mergeCell ref="P79:Q79"/>
    <mergeCell ref="B85:C85"/>
    <mergeCell ref="G94:H94"/>
    <mergeCell ref="K79:M79"/>
    <mergeCell ref="N79:O79"/>
    <mergeCell ref="K50:M50"/>
    <mergeCell ref="N50:O50"/>
    <mergeCell ref="K66:M66"/>
    <mergeCell ref="N66:O66"/>
    <mergeCell ref="P50:Q50"/>
    <mergeCell ref="B58:C58"/>
    <mergeCell ref="G65:H65"/>
    <mergeCell ref="G37:H37"/>
    <mergeCell ref="K38:M38"/>
    <mergeCell ref="N38:O38"/>
    <mergeCell ref="P38:Q38"/>
    <mergeCell ref="B1:G1"/>
    <mergeCell ref="B2:G2"/>
    <mergeCell ref="B3:G3"/>
    <mergeCell ref="B4:G4"/>
    <mergeCell ref="K5:M5"/>
    <mergeCell ref="N5:O5"/>
    <mergeCell ref="P5:Q5"/>
    <mergeCell ref="K22:M22"/>
    <mergeCell ref="N22:O22"/>
    <mergeCell ref="P22:Q22"/>
  </mergeCells>
  <conditionalFormatting sqref="D121:D135">
    <cfRule type="cellIs" dxfId="38" priority="38" stopIfTrue="1" operator="greaterThanOrEqual">
      <formula>E121</formula>
    </cfRule>
    <cfRule type="cellIs" dxfId="37" priority="39" stopIfTrue="1" operator="lessThan">
      <formula>E121</formula>
    </cfRule>
  </conditionalFormatting>
  <conditionalFormatting sqref="F136">
    <cfRule type="cellIs" dxfId="36" priority="36" stopIfTrue="1" operator="greaterThanOrEqual">
      <formula>F137</formula>
    </cfRule>
    <cfRule type="cellIs" dxfId="35" priority="37" stopIfTrue="1" operator="lessThan">
      <formula>F137</formula>
    </cfRule>
  </conditionalFormatting>
  <conditionalFormatting sqref="C111 C113 D172:E172">
    <cfRule type="cellIs" dxfId="34" priority="35" stopIfTrue="1" operator="greaterThanOrEqual">
      <formula>C112</formula>
    </cfRule>
  </conditionalFormatting>
  <conditionalFormatting sqref="D180:E180 D182 D188:E188 E184">
    <cfRule type="cellIs" dxfId="33" priority="34" stopIfTrue="1" operator="greaterThanOrEqual">
      <formula>F180</formula>
    </cfRule>
  </conditionalFormatting>
  <conditionalFormatting sqref="E186">
    <cfRule type="cellIs" dxfId="32" priority="33" stopIfTrue="1" operator="lessThanOrEqual">
      <formula>G186</formula>
    </cfRule>
  </conditionalFormatting>
  <conditionalFormatting sqref="D186 E182">
    <cfRule type="cellIs" dxfId="31" priority="32" stopIfTrue="1" operator="equal">
      <formula>F182</formula>
    </cfRule>
  </conditionalFormatting>
  <conditionalFormatting sqref="S7:S19 S24:S35 S52:S63 S99:S105 S81:S92 S40:S47 S68:S76">
    <cfRule type="expression" dxfId="30" priority="31" stopIfTrue="1">
      <formula>AND(S7="*",R7="obi")</formula>
    </cfRule>
  </conditionalFormatting>
  <conditionalFormatting sqref="I93 I64 I36">
    <cfRule type="cellIs" dxfId="29" priority="30" stopIfTrue="1" operator="between">
      <formula>27</formula>
      <formula>33</formula>
    </cfRule>
  </conditionalFormatting>
  <conditionalFormatting sqref="I106 I77 I48 I20">
    <cfRule type="cellIs" dxfId="28" priority="29" stopIfTrue="1" operator="between">
      <formula>30</formula>
      <formula>33</formula>
    </cfRule>
  </conditionalFormatting>
  <conditionalFormatting sqref="I94 I65 I37">
    <cfRule type="cellIs" dxfId="27" priority="28" stopIfTrue="1" operator="equal">
      <formula>60</formula>
    </cfRule>
  </conditionalFormatting>
  <conditionalFormatting sqref="S25">
    <cfRule type="expression" dxfId="26" priority="27" stopIfTrue="1">
      <formula>AND(S25="*",R25="obi")</formula>
    </cfRule>
  </conditionalFormatting>
  <conditionalFormatting sqref="S30">
    <cfRule type="expression" dxfId="25" priority="26" stopIfTrue="1">
      <formula>AND(S30="*",R30="obi")</formula>
    </cfRule>
  </conditionalFormatting>
  <conditionalFormatting sqref="S44">
    <cfRule type="expression" dxfId="24" priority="25" stopIfTrue="1">
      <formula>AND(S44="*",R44="obi")</formula>
    </cfRule>
  </conditionalFormatting>
  <conditionalFormatting sqref="S44">
    <cfRule type="expression" dxfId="23" priority="24" stopIfTrue="1">
      <formula>AND(S44="*",R44="obi")</formula>
    </cfRule>
  </conditionalFormatting>
  <conditionalFormatting sqref="S75:S76">
    <cfRule type="expression" dxfId="22" priority="23" stopIfTrue="1">
      <formula>AND(S75="*",R75="obi")</formula>
    </cfRule>
  </conditionalFormatting>
  <conditionalFormatting sqref="S75:S76">
    <cfRule type="expression" dxfId="21" priority="22" stopIfTrue="1">
      <formula>AND(S75="*",R75="obi")</formula>
    </cfRule>
  </conditionalFormatting>
  <conditionalFormatting sqref="S52">
    <cfRule type="expression" dxfId="20" priority="21" stopIfTrue="1">
      <formula>AND(S52="*",R52="obi")</formula>
    </cfRule>
  </conditionalFormatting>
  <conditionalFormatting sqref="R52">
    <cfRule type="expression" dxfId="19" priority="20" stopIfTrue="1">
      <formula>AND(R52="*",O52="obi")</formula>
    </cfRule>
  </conditionalFormatting>
  <conditionalFormatting sqref="S54">
    <cfRule type="expression" dxfId="18" priority="19" stopIfTrue="1">
      <formula>AND(S54="*",R54="obi")</formula>
    </cfRule>
  </conditionalFormatting>
  <conditionalFormatting sqref="R54">
    <cfRule type="expression" dxfId="17" priority="18" stopIfTrue="1">
      <formula>AND(R54="*",O54="obi")</formula>
    </cfRule>
  </conditionalFormatting>
  <conditionalFormatting sqref="S54">
    <cfRule type="expression" dxfId="16" priority="17" stopIfTrue="1">
      <formula>AND(S54="*",R54="obi")</formula>
    </cfRule>
  </conditionalFormatting>
  <conditionalFormatting sqref="S56">
    <cfRule type="expression" dxfId="15" priority="16" stopIfTrue="1">
      <formula>AND(S56="*",R56="obi")</formula>
    </cfRule>
  </conditionalFormatting>
  <conditionalFormatting sqref="S58:S60">
    <cfRule type="expression" dxfId="14" priority="15" stopIfTrue="1">
      <formula>AND(S58="*",R58="obi")</formula>
    </cfRule>
  </conditionalFormatting>
  <conditionalFormatting sqref="S61">
    <cfRule type="expression" dxfId="13" priority="14" stopIfTrue="1">
      <formula>AND(S61="*",R61="obi")</formula>
    </cfRule>
  </conditionalFormatting>
  <conditionalFormatting sqref="S59:S60">
    <cfRule type="expression" dxfId="12" priority="13" stopIfTrue="1">
      <formula>AND(S59="*",R59="obi")</formula>
    </cfRule>
  </conditionalFormatting>
  <conditionalFormatting sqref="S60">
    <cfRule type="expression" dxfId="11" priority="12" stopIfTrue="1">
      <formula>AND(S60="*",R60="obi")</formula>
    </cfRule>
  </conditionalFormatting>
  <conditionalFormatting sqref="S69">
    <cfRule type="expression" dxfId="10" priority="11" stopIfTrue="1">
      <formula>AND(S69="*",R69="obi")</formula>
    </cfRule>
  </conditionalFormatting>
  <conditionalFormatting sqref="S68">
    <cfRule type="expression" dxfId="9" priority="10" stopIfTrue="1">
      <formula>AND(S68="*",R68="obi")</formula>
    </cfRule>
  </conditionalFormatting>
  <conditionalFormatting sqref="S68">
    <cfRule type="expression" dxfId="8" priority="9" stopIfTrue="1">
      <formula>AND(S68="*",R68="obi")</formula>
    </cfRule>
  </conditionalFormatting>
  <conditionalFormatting sqref="S73">
    <cfRule type="expression" dxfId="7" priority="8" stopIfTrue="1">
      <formula>AND(S73="*",R73="obi")</formula>
    </cfRule>
  </conditionalFormatting>
  <conditionalFormatting sqref="S72">
    <cfRule type="expression" dxfId="6" priority="7" stopIfTrue="1">
      <formula>AND(S72="*",R72="obi")</formula>
    </cfRule>
  </conditionalFormatting>
  <conditionalFormatting sqref="S74">
    <cfRule type="expression" dxfId="5" priority="6" stopIfTrue="1">
      <formula>AND(S74="*",R74="obi")</formula>
    </cfRule>
  </conditionalFormatting>
  <conditionalFormatting sqref="R74">
    <cfRule type="expression" dxfId="4" priority="5" stopIfTrue="1">
      <formula>AND(R74="*",O74="obi")</formula>
    </cfRule>
  </conditionalFormatting>
  <conditionalFormatting sqref="S82">
    <cfRule type="expression" dxfId="3" priority="4" stopIfTrue="1">
      <formula>AND(S82="*",R82="obi")</formula>
    </cfRule>
  </conditionalFormatting>
  <conditionalFormatting sqref="S81">
    <cfRule type="expression" dxfId="2" priority="3" stopIfTrue="1">
      <formula>AND(S81="*",R81="obi")</formula>
    </cfRule>
  </conditionalFormatting>
  <conditionalFormatting sqref="S91">
    <cfRule type="expression" dxfId="1" priority="2" stopIfTrue="1">
      <formula>AND(S91="*",R91="obi")</formula>
    </cfRule>
  </conditionalFormatting>
  <conditionalFormatting sqref="S90">
    <cfRule type="expression" dxfId="0" priority="1" stopIfTrue="1">
      <formula>AND(S90="*",R90="obi")</formula>
    </cfRule>
  </conditionalFormatting>
  <pageMargins left="0.19685039370078741" right="0.19685039370078741" top="0.19685039370078741" bottom="0.19685039370078741" header="0.51181102362204722" footer="0.51181102362204722"/>
  <pageSetup paperSize="9" scale="63" firstPageNumber="0" orientation="portrait" horizontalDpi="4294967293" verticalDpi="300" r:id="rId1"/>
  <headerFooter alignWithMargins="0"/>
  <rowBreaks count="1" manualBreakCount="1">
    <brk id="94" max="18" man="1"/>
  </rowBreaks>
  <colBreaks count="1" manualBreakCount="1">
    <brk id="19" max="18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16</vt:i4>
      </vt:variant>
    </vt:vector>
  </HeadingPairs>
  <TitlesOfParts>
    <vt:vector size="18" baseType="lpstr">
      <vt:lpstr>Angielski</vt:lpstr>
      <vt:lpstr>NIESTACJONARNE</vt:lpstr>
      <vt:lpstr>NIESTACJONARNE!_wyk1</vt:lpstr>
      <vt:lpstr>NIESTACJONARNE!_wyk2</vt:lpstr>
      <vt:lpstr>NIESTACJONARNE!_wyk3</vt:lpstr>
      <vt:lpstr>NIESTACJONARNE!_wyk4</vt:lpstr>
      <vt:lpstr>NIESTACJONARNE!_wyk5</vt:lpstr>
      <vt:lpstr>NIESTACJONARNE!_wyk6</vt:lpstr>
      <vt:lpstr>NIESTACJONARNE!_wyk7</vt:lpstr>
      <vt:lpstr>Angielski!Obszar_wydruku</vt:lpstr>
      <vt:lpstr>NIESTACJONARNE!Obszar_wydruku</vt:lpstr>
      <vt:lpstr>NIESTACJONARNE!suma1</vt:lpstr>
      <vt:lpstr>NIESTACJONARNE!suma2</vt:lpstr>
      <vt:lpstr>NIESTACJONARNE!suma3</vt:lpstr>
      <vt:lpstr>NIESTACJONARNE!suma4</vt:lpstr>
      <vt:lpstr>NIESTACJONARNE!suma5</vt:lpstr>
      <vt:lpstr>NIESTACJONARNE!suma6</vt:lpstr>
      <vt:lpstr>NIESTACJONARNE!suma7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Juzer</dc:creator>
  <cp:lastModifiedBy>Kalina Musiał</cp:lastModifiedBy>
  <cp:lastPrinted>2021-05-07T10:35:11Z</cp:lastPrinted>
  <dcterms:created xsi:type="dcterms:W3CDTF">2011-03-16T08:20:43Z</dcterms:created>
  <dcterms:modified xsi:type="dcterms:W3CDTF">2023-11-15T13:18:10Z</dcterms:modified>
</cp:coreProperties>
</file>